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ouhou\共有ファイル\統計係\市アンケート関係\3．市民意識アンケート(H31～)\R04市民意識アンケート\15_集計(確報)\1_結果報告書\"/>
    </mc:Choice>
  </mc:AlternateContent>
  <bookViews>
    <workbookView xWindow="0" yWindow="0" windowWidth="10125" windowHeight="5325"/>
  </bookViews>
  <sheets>
    <sheet name="Ｒ4集計(経年比較)" sheetId="25" r:id="rId1"/>
  </sheets>
  <definedNames>
    <definedName name="_xlnm.Print_Area" localSheetId="0">'Ｒ4集計(経年比較)'!$A$1:$M$614</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609" i="25" l="1"/>
  <c r="D549" i="25"/>
  <c r="E241" i="25"/>
  <c r="D221" i="25"/>
  <c r="I104" i="25"/>
  <c r="E104" i="25"/>
  <c r="D104" i="25"/>
  <c r="D602" i="25" l="1"/>
  <c r="D604" i="25"/>
  <c r="I609" i="25"/>
  <c r="D567" i="25"/>
  <c r="G549" i="25"/>
  <c r="K549" i="25"/>
  <c r="L549" i="25"/>
  <c r="L531" i="25"/>
  <c r="I512" i="25"/>
  <c r="D512" i="25"/>
  <c r="J511" i="25"/>
  <c r="K511" i="25"/>
  <c r="L511" i="25"/>
  <c r="F497" i="25"/>
  <c r="D497" i="25"/>
  <c r="L489" i="25"/>
  <c r="E489" i="25"/>
  <c r="D489" i="25"/>
  <c r="I456" i="25"/>
  <c r="D456" i="25"/>
  <c r="D437" i="25"/>
  <c r="E428" i="25"/>
  <c r="D428" i="25"/>
  <c r="D422" i="25"/>
  <c r="J403" i="25"/>
  <c r="D403" i="25"/>
  <c r="I385" i="25"/>
  <c r="D385" i="25"/>
  <c r="H358" i="25"/>
  <c r="D367" i="25"/>
  <c r="J329" i="25" l="1"/>
  <c r="K329" i="25"/>
  <c r="L329" i="25"/>
  <c r="J313" i="25"/>
  <c r="K313" i="25"/>
  <c r="L313" i="25"/>
  <c r="J319" i="25"/>
  <c r="K319" i="25"/>
  <c r="L319" i="25"/>
  <c r="D314" i="25"/>
  <c r="E306" i="25"/>
  <c r="D306" i="25"/>
  <c r="I297" i="25"/>
  <c r="K289" i="25"/>
  <c r="E289" i="25"/>
  <c r="D289" i="25"/>
  <c r="D291" i="25"/>
  <c r="D284" i="25"/>
  <c r="D282" i="25"/>
  <c r="D273" i="25"/>
  <c r="D241" i="25"/>
  <c r="F230" i="25"/>
  <c r="F220" i="25"/>
  <c r="D212" i="25"/>
  <c r="J198" i="25"/>
  <c r="H198" i="25"/>
  <c r="G198" i="25"/>
  <c r="F198" i="25"/>
  <c r="E198" i="25"/>
  <c r="D205" i="25"/>
  <c r="D198" i="25"/>
  <c r="F189" i="25"/>
  <c r="D189" i="25"/>
  <c r="I198" i="25"/>
  <c r="D151" i="25"/>
  <c r="D144" i="25"/>
  <c r="F132" i="25"/>
  <c r="E132" i="25" l="1"/>
  <c r="D132" i="25"/>
  <c r="J83" i="25"/>
  <c r="D93" i="25" l="1"/>
  <c r="E93" i="25"/>
  <c r="E5" i="25"/>
  <c r="D5" i="25"/>
  <c r="F5" i="25"/>
  <c r="I306" i="25" l="1"/>
  <c r="K306" i="25"/>
  <c r="J306" i="25"/>
  <c r="J13" i="25"/>
  <c r="E609" i="25" l="1"/>
  <c r="J609" i="25"/>
  <c r="H609" i="25"/>
  <c r="G609" i="25"/>
  <c r="F609" i="25"/>
  <c r="E600" i="25"/>
  <c r="D600" i="25"/>
  <c r="F592" i="25"/>
  <c r="E592" i="25"/>
  <c r="L592" i="25"/>
  <c r="K592" i="25"/>
  <c r="J592" i="25"/>
  <c r="I592" i="25"/>
  <c r="H592" i="25"/>
  <c r="G592" i="25"/>
  <c r="D592" i="25"/>
  <c r="E604" i="25"/>
  <c r="E602" i="25"/>
  <c r="I583" i="25"/>
  <c r="H583" i="25"/>
  <c r="G583" i="25"/>
  <c r="F583" i="25"/>
  <c r="K583" i="25" s="1"/>
  <c r="E583" i="25"/>
  <c r="D583" i="25"/>
  <c r="L582" i="25"/>
  <c r="K582" i="25"/>
  <c r="J582" i="25"/>
  <c r="G574" i="25"/>
  <c r="F574" i="25"/>
  <c r="E574" i="25"/>
  <c r="D574" i="25"/>
  <c r="I567" i="25"/>
  <c r="H567" i="25"/>
  <c r="G567" i="25"/>
  <c r="F567" i="25"/>
  <c r="K567" i="25" s="1"/>
  <c r="E567" i="25"/>
  <c r="L566" i="25"/>
  <c r="K566" i="25"/>
  <c r="J566" i="25"/>
  <c r="E557" i="25"/>
  <c r="D557" i="25"/>
  <c r="J557" i="25"/>
  <c r="I557" i="25"/>
  <c r="H557" i="25"/>
  <c r="G557" i="25"/>
  <c r="F557" i="25"/>
  <c r="J549" i="25"/>
  <c r="I549" i="25"/>
  <c r="H549" i="25"/>
  <c r="F549" i="25"/>
  <c r="E549" i="25"/>
  <c r="E541" i="25"/>
  <c r="E539" i="25"/>
  <c r="D539" i="25"/>
  <c r="J539" i="25"/>
  <c r="I539" i="25"/>
  <c r="H539" i="25"/>
  <c r="G539" i="25"/>
  <c r="F539" i="25"/>
  <c r="F531" i="25"/>
  <c r="E531" i="25"/>
  <c r="D531" i="25"/>
  <c r="K531" i="25"/>
  <c r="J531" i="25"/>
  <c r="I531" i="25"/>
  <c r="H531" i="25"/>
  <c r="G531" i="25"/>
  <c r="E533" i="25"/>
  <c r="D533" i="25"/>
  <c r="G522" i="25"/>
  <c r="F522" i="25"/>
  <c r="E522" i="25"/>
  <c r="D522" i="25"/>
  <c r="H512" i="25"/>
  <c r="G512" i="25"/>
  <c r="F512" i="25"/>
  <c r="K512" i="25" s="1"/>
  <c r="E512" i="25"/>
  <c r="I506" i="25"/>
  <c r="H506" i="25"/>
  <c r="G506" i="25"/>
  <c r="F506" i="25"/>
  <c r="K506" i="25" s="1"/>
  <c r="E506" i="25"/>
  <c r="D506" i="25"/>
  <c r="L505" i="25"/>
  <c r="K505" i="25"/>
  <c r="J505" i="25"/>
  <c r="E497" i="25"/>
  <c r="H306" i="25"/>
  <c r="G306" i="25"/>
  <c r="F306" i="25"/>
  <c r="F489" i="25"/>
  <c r="K489" i="25"/>
  <c r="J489" i="25"/>
  <c r="I489" i="25"/>
  <c r="H489" i="25"/>
  <c r="G489" i="25"/>
  <c r="D480" i="25"/>
  <c r="I480" i="25"/>
  <c r="H480" i="25"/>
  <c r="G480" i="25"/>
  <c r="F480" i="25"/>
  <c r="K480" i="25" s="1"/>
  <c r="E480" i="25"/>
  <c r="L479" i="25"/>
  <c r="K479" i="25"/>
  <c r="J479" i="25"/>
  <c r="I474" i="25"/>
  <c r="H474" i="25"/>
  <c r="G474" i="25"/>
  <c r="F474" i="25"/>
  <c r="K474" i="25" s="1"/>
  <c r="E474" i="25"/>
  <c r="D474" i="25"/>
  <c r="L473" i="25"/>
  <c r="K473" i="25"/>
  <c r="J473" i="25"/>
  <c r="H465" i="25"/>
  <c r="G465" i="25"/>
  <c r="F465" i="25"/>
  <c r="E465" i="25"/>
  <c r="D465" i="25"/>
  <c r="J464" i="25"/>
  <c r="I464" i="25"/>
  <c r="H456" i="25"/>
  <c r="G456" i="25"/>
  <c r="F456" i="25"/>
  <c r="K456" i="25" s="1"/>
  <c r="E456" i="25"/>
  <c r="L455" i="25"/>
  <c r="K455" i="25"/>
  <c r="J455" i="25"/>
  <c r="I446" i="25"/>
  <c r="H446" i="25"/>
  <c r="G446" i="25"/>
  <c r="F446" i="25"/>
  <c r="K446" i="25" s="1"/>
  <c r="E446" i="25"/>
  <c r="D446" i="25"/>
  <c r="L445" i="25"/>
  <c r="K445" i="25"/>
  <c r="J445" i="25"/>
  <c r="I437" i="25"/>
  <c r="H437" i="25"/>
  <c r="G437" i="25"/>
  <c r="F437" i="25"/>
  <c r="K437" i="25" s="1"/>
  <c r="E437" i="25"/>
  <c r="L436" i="25"/>
  <c r="K436" i="25"/>
  <c r="J436" i="25"/>
  <c r="L583" i="25" l="1"/>
  <c r="J583" i="25"/>
  <c r="L567" i="25"/>
  <c r="J567" i="25"/>
  <c r="L512" i="25"/>
  <c r="J512" i="25"/>
  <c r="L506" i="25"/>
  <c r="J506" i="25"/>
  <c r="L480" i="25"/>
  <c r="J480" i="25"/>
  <c r="I465" i="25"/>
  <c r="L474" i="25"/>
  <c r="J474" i="25"/>
  <c r="L446" i="25"/>
  <c r="J465" i="25"/>
  <c r="L456" i="25"/>
  <c r="J456" i="25"/>
  <c r="J446" i="25"/>
  <c r="L437" i="25"/>
  <c r="J437" i="25"/>
  <c r="F428" i="25"/>
  <c r="F422" i="25"/>
  <c r="E422" i="25"/>
  <c r="F413" i="25"/>
  <c r="E413" i="25"/>
  <c r="D413" i="25"/>
  <c r="I403" i="25"/>
  <c r="H403" i="25"/>
  <c r="G403" i="25"/>
  <c r="F403" i="25"/>
  <c r="E403" i="25"/>
  <c r="I394" i="25"/>
  <c r="H394" i="25"/>
  <c r="G394" i="25"/>
  <c r="F394" i="25"/>
  <c r="E394" i="25"/>
  <c r="D394" i="25"/>
  <c r="H385" i="25"/>
  <c r="G385" i="25"/>
  <c r="F385" i="25"/>
  <c r="K385" i="25" s="1"/>
  <c r="E385" i="25"/>
  <c r="L384" i="25"/>
  <c r="K384" i="25"/>
  <c r="J384" i="25"/>
  <c r="I379" i="25"/>
  <c r="H379" i="25"/>
  <c r="G379" i="25"/>
  <c r="F379" i="25"/>
  <c r="K379" i="25" s="1"/>
  <c r="E379" i="25"/>
  <c r="D379" i="25"/>
  <c r="L378" i="25"/>
  <c r="K378" i="25"/>
  <c r="J378" i="25"/>
  <c r="I373" i="25"/>
  <c r="H373" i="25"/>
  <c r="G373" i="25"/>
  <c r="F373" i="25"/>
  <c r="K373" i="25" s="1"/>
  <c r="E373" i="25"/>
  <c r="D373" i="25"/>
  <c r="L372" i="25"/>
  <c r="K372" i="25"/>
  <c r="J372" i="25"/>
  <c r="I367" i="25"/>
  <c r="H367" i="25"/>
  <c r="G367" i="25"/>
  <c r="F367" i="25"/>
  <c r="K367" i="25" s="1"/>
  <c r="E367" i="25"/>
  <c r="L366" i="25"/>
  <c r="K366" i="25"/>
  <c r="J366" i="25"/>
  <c r="I358" i="25"/>
  <c r="G358" i="25"/>
  <c r="F358" i="25"/>
  <c r="K358" i="25" s="1"/>
  <c r="E358" i="25"/>
  <c r="D358" i="25"/>
  <c r="L357" i="25"/>
  <c r="K357" i="25"/>
  <c r="J357" i="25"/>
  <c r="L348" i="25"/>
  <c r="I349" i="25"/>
  <c r="H349" i="25"/>
  <c r="G349" i="25"/>
  <c r="F349" i="25"/>
  <c r="K349" i="25" s="1"/>
  <c r="E349" i="25"/>
  <c r="D349" i="25"/>
  <c r="K348" i="25"/>
  <c r="J348" i="25"/>
  <c r="F339" i="25"/>
  <c r="E339" i="25"/>
  <c r="D339" i="25"/>
  <c r="I330" i="25"/>
  <c r="H330" i="25"/>
  <c r="G330" i="25"/>
  <c r="F330" i="25"/>
  <c r="K330" i="25" s="1"/>
  <c r="E330" i="25"/>
  <c r="D330" i="25"/>
  <c r="I320" i="25"/>
  <c r="H320" i="25"/>
  <c r="G320" i="25"/>
  <c r="F320" i="25"/>
  <c r="K320" i="25" s="1"/>
  <c r="E320" i="25"/>
  <c r="D320" i="25"/>
  <c r="I314" i="25"/>
  <c r="H314" i="25"/>
  <c r="G314" i="25"/>
  <c r="F314" i="25"/>
  <c r="K314" i="25" s="1"/>
  <c r="E314" i="25"/>
  <c r="L13" i="25"/>
  <c r="K13" i="25"/>
  <c r="J40" i="25"/>
  <c r="I40" i="25"/>
  <c r="K49" i="25"/>
  <c r="J49" i="25"/>
  <c r="L49" i="25"/>
  <c r="L68" i="25"/>
  <c r="J68" i="25"/>
  <c r="K68" i="25"/>
  <c r="L83" i="25"/>
  <c r="K83" i="25"/>
  <c r="L120" i="25"/>
  <c r="K120" i="25"/>
  <c r="J120" i="25"/>
  <c r="L114" i="25"/>
  <c r="J114" i="25"/>
  <c r="K114" i="25"/>
  <c r="J169" i="25"/>
  <c r="L169" i="25"/>
  <c r="K169" i="25"/>
  <c r="L178" i="25"/>
  <c r="K178" i="25"/>
  <c r="J178" i="25"/>
  <c r="J211" i="25"/>
  <c r="L211" i="25"/>
  <c r="K211" i="25"/>
  <c r="J252" i="25"/>
  <c r="L252" i="25"/>
  <c r="K252" i="25"/>
  <c r="J262" i="25"/>
  <c r="L262" i="25"/>
  <c r="K262" i="25"/>
  <c r="J272" i="25"/>
  <c r="L272" i="25"/>
  <c r="K272" i="25"/>
  <c r="J296" i="25"/>
  <c r="K296" i="25"/>
  <c r="L296" i="25"/>
  <c r="H297" i="25"/>
  <c r="G297" i="25"/>
  <c r="F297" i="25"/>
  <c r="K297" i="25" s="1"/>
  <c r="E297" i="25"/>
  <c r="D297" i="25"/>
  <c r="J289" i="25"/>
  <c r="I289" i="25"/>
  <c r="H289" i="25"/>
  <c r="G289" i="25"/>
  <c r="F289" i="25"/>
  <c r="E282" i="25"/>
  <c r="K282" i="25"/>
  <c r="J282" i="25"/>
  <c r="I282" i="25"/>
  <c r="H282" i="25"/>
  <c r="G282" i="25"/>
  <c r="F282" i="25"/>
  <c r="I273" i="25"/>
  <c r="H273" i="25"/>
  <c r="G273" i="25"/>
  <c r="F273" i="25"/>
  <c r="K273" i="25" s="1"/>
  <c r="E273" i="25"/>
  <c r="I263" i="25"/>
  <c r="H263" i="25"/>
  <c r="G263" i="25"/>
  <c r="F263" i="25"/>
  <c r="K263" i="25" s="1"/>
  <c r="E263" i="25"/>
  <c r="D263" i="25"/>
  <c r="D253" i="25"/>
  <c r="I253" i="25"/>
  <c r="H253" i="25"/>
  <c r="G253" i="25"/>
  <c r="F253" i="25"/>
  <c r="K253" i="25" s="1"/>
  <c r="E253" i="25"/>
  <c r="J241" i="25"/>
  <c r="D243" i="25"/>
  <c r="G241" i="25"/>
  <c r="I241" i="25"/>
  <c r="H241" i="25"/>
  <c r="F241" i="25"/>
  <c r="D233" i="25"/>
  <c r="F231" i="25"/>
  <c r="E231" i="25"/>
  <c r="D231" i="25"/>
  <c r="D225" i="25"/>
  <c r="F221" i="25"/>
  <c r="E221" i="25"/>
  <c r="I212" i="25"/>
  <c r="H212" i="25"/>
  <c r="G212" i="25"/>
  <c r="F212" i="25"/>
  <c r="K212" i="25" s="1"/>
  <c r="E212" i="25"/>
  <c r="D203" i="25"/>
  <c r="I203" i="25"/>
  <c r="H203" i="25"/>
  <c r="G203" i="25"/>
  <c r="F203" i="25"/>
  <c r="E203" i="25"/>
  <c r="E189" i="25"/>
  <c r="D179" i="25"/>
  <c r="I179" i="25"/>
  <c r="H179" i="25"/>
  <c r="G179" i="25"/>
  <c r="F179" i="25"/>
  <c r="K179" i="25" s="1"/>
  <c r="E179" i="25"/>
  <c r="I170" i="25"/>
  <c r="H170" i="25"/>
  <c r="G170" i="25"/>
  <c r="F170" i="25"/>
  <c r="K170" i="25" s="1"/>
  <c r="E170" i="25"/>
  <c r="D170" i="25"/>
  <c r="D163" i="25"/>
  <c r="H163" i="25"/>
  <c r="G163" i="25"/>
  <c r="F163" i="25"/>
  <c r="E163" i="25"/>
  <c r="E156" i="25"/>
  <c r="L156" i="25"/>
  <c r="K156" i="25"/>
  <c r="J156" i="25"/>
  <c r="I156" i="25"/>
  <c r="H156" i="25"/>
  <c r="G156" i="25"/>
  <c r="F156" i="25"/>
  <c r="D156" i="25"/>
  <c r="L158" i="25"/>
  <c r="K158" i="25"/>
  <c r="J158" i="25"/>
  <c r="I158" i="25"/>
  <c r="H158" i="25"/>
  <c r="G158" i="25"/>
  <c r="F158" i="25"/>
  <c r="E158" i="25"/>
  <c r="D158" i="25"/>
  <c r="E151" i="25"/>
  <c r="K151" i="25"/>
  <c r="J151" i="25"/>
  <c r="I151" i="25"/>
  <c r="G151" i="25"/>
  <c r="F151" i="25"/>
  <c r="L385" i="25" l="1"/>
  <c r="J385" i="25"/>
  <c r="L379" i="25"/>
  <c r="J379" i="25"/>
  <c r="L373" i="25"/>
  <c r="J373" i="25"/>
  <c r="J358" i="25"/>
  <c r="L367" i="25"/>
  <c r="J367" i="25"/>
  <c r="L349" i="25"/>
  <c r="L358" i="25"/>
  <c r="J349" i="25"/>
  <c r="L330" i="25"/>
  <c r="J330" i="25"/>
  <c r="L320" i="25"/>
  <c r="J320" i="25"/>
  <c r="L314" i="25"/>
  <c r="J314" i="25"/>
  <c r="L273" i="25"/>
  <c r="L297" i="25"/>
  <c r="J297" i="25"/>
  <c r="J253" i="25"/>
  <c r="L263" i="25"/>
  <c r="J273" i="25"/>
  <c r="J263" i="25"/>
  <c r="L212" i="25"/>
  <c r="L253" i="25"/>
  <c r="J212" i="25"/>
  <c r="L179" i="25"/>
  <c r="J179" i="25"/>
  <c r="L170" i="25"/>
  <c r="J170" i="25"/>
  <c r="D551" i="25"/>
  <c r="I144" i="25" l="1"/>
  <c r="H144" i="25"/>
  <c r="G144" i="25"/>
  <c r="F144" i="25"/>
  <c r="E144" i="25"/>
  <c r="F137" i="25"/>
  <c r="E137" i="25"/>
  <c r="D137" i="25"/>
  <c r="D121" i="25" l="1"/>
  <c r="I121" i="25"/>
  <c r="H121" i="25"/>
  <c r="G121" i="25"/>
  <c r="F121" i="25"/>
  <c r="K121" i="25" s="1"/>
  <c r="E121" i="25"/>
  <c r="I115" i="25"/>
  <c r="H115" i="25"/>
  <c r="G115" i="25"/>
  <c r="F115" i="25"/>
  <c r="K115" i="25" s="1"/>
  <c r="E115" i="25"/>
  <c r="D115" i="25"/>
  <c r="H104" i="25"/>
  <c r="G104" i="25"/>
  <c r="F104" i="25"/>
  <c r="H93" i="25"/>
  <c r="G93" i="25"/>
  <c r="F93" i="25"/>
  <c r="I84" i="25"/>
  <c r="H84" i="25"/>
  <c r="G84" i="25"/>
  <c r="F84" i="25"/>
  <c r="K84" i="25" s="1"/>
  <c r="E84" i="25"/>
  <c r="D84" i="25"/>
  <c r="F74" i="25"/>
  <c r="E74" i="25"/>
  <c r="D74" i="25"/>
  <c r="J121" i="25" l="1"/>
  <c r="L121" i="25"/>
  <c r="L115" i="25"/>
  <c r="J115" i="25"/>
  <c r="J84" i="25"/>
  <c r="L84" i="25"/>
  <c r="F60" i="25"/>
  <c r="E60" i="25"/>
  <c r="D60" i="25"/>
  <c r="I50" i="25"/>
  <c r="H50" i="25"/>
  <c r="G50" i="25"/>
  <c r="F50" i="25"/>
  <c r="K50" i="25" s="1"/>
  <c r="E50" i="25"/>
  <c r="D50" i="25"/>
  <c r="D52" i="25"/>
  <c r="I42" i="25"/>
  <c r="J42" i="25"/>
  <c r="D43" i="25"/>
  <c r="E43" i="25"/>
  <c r="F43" i="25"/>
  <c r="G43" i="25"/>
  <c r="H43" i="25"/>
  <c r="I44" i="25"/>
  <c r="J44" i="25"/>
  <c r="D45" i="25"/>
  <c r="E45" i="25"/>
  <c r="F45" i="25"/>
  <c r="G45" i="25"/>
  <c r="H45" i="25"/>
  <c r="D14" i="25"/>
  <c r="I14" i="25"/>
  <c r="H14" i="25"/>
  <c r="G14" i="25"/>
  <c r="F14" i="25"/>
  <c r="K14" i="25" s="1"/>
  <c r="E14" i="25"/>
  <c r="D7" i="25"/>
  <c r="E7" i="25"/>
  <c r="F7" i="25"/>
  <c r="D9" i="25"/>
  <c r="E9" i="25"/>
  <c r="F9" i="25"/>
  <c r="D25" i="25"/>
  <c r="E25" i="25"/>
  <c r="F25" i="25"/>
  <c r="D27" i="25"/>
  <c r="E27" i="25"/>
  <c r="F27" i="25"/>
  <c r="D34" i="25"/>
  <c r="E34" i="25"/>
  <c r="F34" i="25"/>
  <c r="D36" i="25"/>
  <c r="E36" i="25"/>
  <c r="F36" i="25"/>
  <c r="I69" i="25"/>
  <c r="H69" i="25"/>
  <c r="G69" i="25"/>
  <c r="F69" i="25"/>
  <c r="K69" i="25" s="1"/>
  <c r="E69" i="25"/>
  <c r="D69" i="25"/>
  <c r="J50" i="25" l="1"/>
  <c r="J45" i="25"/>
  <c r="I45" i="25"/>
  <c r="L50" i="25"/>
  <c r="I43" i="25"/>
  <c r="J14" i="25"/>
  <c r="J43" i="25"/>
  <c r="L14" i="25"/>
  <c r="L69" i="25"/>
  <c r="J69" i="25"/>
  <c r="G551" i="25"/>
  <c r="F553" i="25"/>
  <c r="E543" i="25"/>
  <c r="D541" i="25"/>
  <c r="D543" i="25"/>
  <c r="D535" i="25"/>
  <c r="J331" i="25"/>
  <c r="E243" i="25"/>
  <c r="F243" i="25"/>
  <c r="G243" i="25"/>
  <c r="H243" i="25"/>
  <c r="I243" i="25"/>
  <c r="J243" i="25"/>
  <c r="D245" i="25"/>
  <c r="E245" i="25"/>
  <c r="K284" i="25" l="1"/>
  <c r="E291" i="25"/>
  <c r="F291" i="25"/>
  <c r="G291" i="25"/>
  <c r="H291" i="25"/>
  <c r="I291" i="25"/>
  <c r="J291" i="25"/>
  <c r="K291" i="25"/>
  <c r="E284" i="25"/>
  <c r="F284" i="25"/>
  <c r="G284" i="25"/>
  <c r="H284" i="25"/>
  <c r="I284" i="25"/>
  <c r="J284" i="25"/>
  <c r="I611" i="25"/>
  <c r="J611" i="25"/>
  <c r="E611" i="25"/>
  <c r="F611" i="25"/>
  <c r="G611" i="25"/>
  <c r="H611" i="25"/>
  <c r="D611" i="25"/>
  <c r="L594" i="25"/>
  <c r="E594" i="25"/>
  <c r="F594" i="25"/>
  <c r="G594" i="25"/>
  <c r="H594" i="25"/>
  <c r="I594" i="25"/>
  <c r="J594" i="25"/>
  <c r="K594" i="25"/>
  <c r="D594" i="25"/>
  <c r="D585" i="25"/>
  <c r="D576" i="25"/>
  <c r="D569" i="25"/>
  <c r="E551" i="25"/>
  <c r="D524" i="25"/>
  <c r="D514" i="25"/>
  <c r="D508" i="25"/>
  <c r="F499" i="25"/>
  <c r="E499" i="25"/>
  <c r="D499" i="25"/>
  <c r="E491" i="25"/>
  <c r="F491" i="25"/>
  <c r="G491" i="25"/>
  <c r="H491" i="25"/>
  <c r="I491" i="25"/>
  <c r="J491" i="25"/>
  <c r="K491" i="25"/>
  <c r="L491" i="25"/>
  <c r="D491" i="25"/>
  <c r="D482" i="25"/>
  <c r="D476" i="25"/>
  <c r="E467" i="25"/>
  <c r="G458" i="25"/>
  <c r="F458" i="25"/>
  <c r="D458" i="25"/>
  <c r="F448" i="25"/>
  <c r="D448" i="25"/>
  <c r="F439" i="25"/>
  <c r="D439" i="25"/>
  <c r="D430" i="25"/>
  <c r="D424" i="25"/>
  <c r="D415" i="25"/>
  <c r="F405" i="25"/>
  <c r="D405" i="25"/>
  <c r="F396" i="25"/>
  <c r="E396" i="25"/>
  <c r="D369" i="25"/>
  <c r="I351" i="25"/>
  <c r="D351" i="25"/>
  <c r="D341" i="25"/>
  <c r="E332" i="25"/>
  <c r="D332" i="25"/>
  <c r="D322" i="25"/>
  <c r="E316" i="25"/>
  <c r="D316" i="25"/>
  <c r="D299" i="25"/>
  <c r="D275" i="25"/>
  <c r="G265" i="25"/>
  <c r="H265" i="25"/>
  <c r="I172" i="25"/>
  <c r="D146" i="25"/>
  <c r="G52" i="25"/>
  <c r="F52" i="25"/>
  <c r="E52" i="25"/>
  <c r="D32" i="25"/>
  <c r="L584" i="25" l="1"/>
  <c r="K584" i="25"/>
  <c r="J584" i="25"/>
  <c r="L568" i="25"/>
  <c r="K568" i="25"/>
  <c r="J568" i="25"/>
  <c r="L513" i="25"/>
  <c r="K513" i="25"/>
  <c r="J513" i="25"/>
  <c r="L507" i="25"/>
  <c r="K507" i="25"/>
  <c r="J507" i="25"/>
  <c r="L481" i="25"/>
  <c r="K481" i="25"/>
  <c r="J481" i="25"/>
  <c r="K475" i="25"/>
  <c r="J475" i="25"/>
  <c r="L475" i="25"/>
  <c r="J466" i="25"/>
  <c r="J468" i="25"/>
  <c r="I466" i="25"/>
  <c r="I468" i="25"/>
  <c r="L457" i="25"/>
  <c r="K457" i="25"/>
  <c r="J457" i="25"/>
  <c r="L447" i="25"/>
  <c r="K447" i="25"/>
  <c r="J447" i="25"/>
  <c r="L438" i="25"/>
  <c r="K438" i="25"/>
  <c r="J438" i="25"/>
  <c r="L386" i="25"/>
  <c r="K386" i="25"/>
  <c r="J386" i="25"/>
  <c r="L380" i="25"/>
  <c r="K380" i="25"/>
  <c r="J380" i="25"/>
  <c r="L374" i="25"/>
  <c r="K374" i="25"/>
  <c r="J374" i="25"/>
  <c r="L368" i="25"/>
  <c r="K368" i="25"/>
  <c r="J368" i="25"/>
  <c r="L359" i="25"/>
  <c r="K359" i="25"/>
  <c r="J359" i="25"/>
  <c r="L350" i="25"/>
  <c r="K350" i="25"/>
  <c r="J350" i="25"/>
  <c r="L331" i="25"/>
  <c r="K331" i="25"/>
  <c r="L321" i="25"/>
  <c r="J316" i="25"/>
  <c r="K321" i="25"/>
  <c r="J321" i="25"/>
  <c r="L315" i="25"/>
  <c r="K315" i="25"/>
  <c r="J315" i="25"/>
  <c r="J298" i="25"/>
  <c r="L298" i="25"/>
  <c r="K298" i="25"/>
  <c r="L264" i="25"/>
  <c r="J264" i="25"/>
  <c r="J274" i="25" l="1"/>
  <c r="L274" i="25"/>
  <c r="K274" i="25"/>
  <c r="K264" i="25"/>
  <c r="J254" i="25"/>
  <c r="J213" i="25"/>
  <c r="L213" i="25"/>
  <c r="K213" i="25"/>
  <c r="D191" i="25" l="1"/>
  <c r="F191" i="25"/>
  <c r="E191" i="25"/>
  <c r="L180" i="25"/>
  <c r="K180" i="25"/>
  <c r="J180" i="25"/>
  <c r="D183" i="25"/>
  <c r="D172" i="25"/>
  <c r="L171" i="25"/>
  <c r="J171" i="25"/>
  <c r="K171" i="25"/>
  <c r="H165" i="25"/>
  <c r="G165" i="25"/>
  <c r="F165" i="25"/>
  <c r="E165" i="25"/>
  <c r="D165" i="25"/>
  <c r="L116" i="25"/>
  <c r="J116" i="25"/>
  <c r="K116" i="25"/>
  <c r="L122" i="25"/>
  <c r="J122" i="25"/>
  <c r="K122" i="25"/>
  <c r="K85" i="25"/>
  <c r="J85" i="25"/>
  <c r="D95" i="25" s="1"/>
  <c r="L85" i="25"/>
  <c r="D106" i="25" s="1"/>
  <c r="J51" i="25"/>
  <c r="L51" i="25"/>
  <c r="K51" i="25"/>
  <c r="D54" i="25"/>
  <c r="L15" i="25"/>
  <c r="K15" i="25"/>
  <c r="J15" i="25"/>
  <c r="I585" i="25" l="1"/>
  <c r="H585" i="25"/>
  <c r="G585" i="25"/>
  <c r="F585" i="25"/>
  <c r="K585" i="25" s="1"/>
  <c r="E585" i="25"/>
  <c r="J585" i="25" l="1"/>
  <c r="L585" i="25"/>
  <c r="I587" i="25"/>
  <c r="H587" i="25"/>
  <c r="G587" i="25"/>
  <c r="F587" i="25"/>
  <c r="K587" i="25" s="1"/>
  <c r="E587" i="25"/>
  <c r="D587" i="25"/>
  <c r="L586" i="25"/>
  <c r="K586" i="25"/>
  <c r="J586" i="25"/>
  <c r="L587" i="25" l="1"/>
  <c r="J587" i="25"/>
  <c r="D596" i="25" l="1"/>
  <c r="G576" i="25" l="1"/>
  <c r="F576" i="25"/>
  <c r="E576" i="25"/>
  <c r="D553" i="25"/>
  <c r="L551" i="25"/>
  <c r="K551" i="25"/>
  <c r="J551" i="25"/>
  <c r="I551" i="25"/>
  <c r="H551" i="25"/>
  <c r="F551" i="25"/>
  <c r="J559" i="25"/>
  <c r="I559" i="25"/>
  <c r="H559" i="25"/>
  <c r="G559" i="25"/>
  <c r="F559" i="25"/>
  <c r="E559" i="25"/>
  <c r="D559" i="25"/>
  <c r="J541" i="25"/>
  <c r="I541" i="25"/>
  <c r="H541" i="25"/>
  <c r="G541" i="25"/>
  <c r="F541" i="25"/>
  <c r="L533" i="25"/>
  <c r="K533" i="25"/>
  <c r="J533" i="25"/>
  <c r="I533" i="25"/>
  <c r="H533" i="25"/>
  <c r="G533" i="25"/>
  <c r="F533" i="25"/>
  <c r="G524" i="25"/>
  <c r="F524" i="25"/>
  <c r="E524" i="25"/>
  <c r="I514" i="25"/>
  <c r="H514" i="25"/>
  <c r="G514" i="25"/>
  <c r="F514" i="25"/>
  <c r="K514" i="25" s="1"/>
  <c r="E514" i="25"/>
  <c r="I508" i="25"/>
  <c r="H508" i="25"/>
  <c r="G508" i="25"/>
  <c r="F508" i="25"/>
  <c r="K508" i="25" s="1"/>
  <c r="E508" i="25"/>
  <c r="I476" i="25"/>
  <c r="H476" i="25"/>
  <c r="G476" i="25"/>
  <c r="F476" i="25"/>
  <c r="K476" i="25" s="1"/>
  <c r="E476" i="25"/>
  <c r="I482" i="25"/>
  <c r="H482" i="25"/>
  <c r="G482" i="25"/>
  <c r="F482" i="25"/>
  <c r="K482" i="25" s="1"/>
  <c r="E482" i="25"/>
  <c r="H467" i="25"/>
  <c r="G467" i="25"/>
  <c r="F467" i="25"/>
  <c r="D467" i="25"/>
  <c r="J514" i="25" l="1"/>
  <c r="L514" i="25"/>
  <c r="L508" i="25"/>
  <c r="J508" i="25"/>
  <c r="L482" i="25"/>
  <c r="L476" i="25"/>
  <c r="J482" i="25"/>
  <c r="J476" i="25"/>
  <c r="I467" i="25"/>
  <c r="J467" i="25"/>
  <c r="I458" i="25"/>
  <c r="H458" i="25"/>
  <c r="K458" i="25"/>
  <c r="E458" i="25"/>
  <c r="I448" i="25"/>
  <c r="H448" i="25"/>
  <c r="G448" i="25"/>
  <c r="K448" i="25"/>
  <c r="E448" i="25"/>
  <c r="I439" i="25"/>
  <c r="H439" i="25"/>
  <c r="G439" i="25"/>
  <c r="K439" i="25"/>
  <c r="E439" i="25"/>
  <c r="E430" i="25"/>
  <c r="F430" i="25"/>
  <c r="F424" i="25"/>
  <c r="E424" i="25"/>
  <c r="F415" i="25"/>
  <c r="E415" i="25"/>
  <c r="J405" i="25"/>
  <c r="I405" i="25"/>
  <c r="H405" i="25"/>
  <c r="G405" i="25"/>
  <c r="E405" i="25"/>
  <c r="I396" i="25"/>
  <c r="G396" i="25"/>
  <c r="H396" i="25"/>
  <c r="D396" i="25"/>
  <c r="D381" i="25"/>
  <c r="I387" i="25"/>
  <c r="H387" i="25"/>
  <c r="G387" i="25"/>
  <c r="F387" i="25"/>
  <c r="K387" i="25" s="1"/>
  <c r="E387" i="25"/>
  <c r="D387" i="25"/>
  <c r="I381" i="25"/>
  <c r="H381" i="25"/>
  <c r="G381" i="25"/>
  <c r="F381" i="25"/>
  <c r="K381" i="25" s="1"/>
  <c r="E381" i="25"/>
  <c r="I375" i="25"/>
  <c r="H375" i="25"/>
  <c r="G375" i="25"/>
  <c r="F375" i="25"/>
  <c r="K375" i="25" s="1"/>
  <c r="E375" i="25"/>
  <c r="D375" i="25"/>
  <c r="I360" i="25"/>
  <c r="H360" i="25"/>
  <c r="G360" i="25"/>
  <c r="F360" i="25"/>
  <c r="K360" i="25" s="1"/>
  <c r="E360" i="25"/>
  <c r="D360" i="25"/>
  <c r="H351" i="25"/>
  <c r="G351" i="25"/>
  <c r="F351" i="25"/>
  <c r="K351" i="25" s="1"/>
  <c r="E351" i="25"/>
  <c r="F341" i="25"/>
  <c r="E341" i="25"/>
  <c r="I332" i="25"/>
  <c r="H332" i="25"/>
  <c r="G332" i="25"/>
  <c r="F332" i="25"/>
  <c r="K332" i="25" s="1"/>
  <c r="I322" i="25"/>
  <c r="H322" i="25"/>
  <c r="G322" i="25"/>
  <c r="F322" i="25"/>
  <c r="K322" i="25" s="1"/>
  <c r="E322" i="25"/>
  <c r="I316" i="25"/>
  <c r="H316" i="25"/>
  <c r="G316" i="25"/>
  <c r="F316" i="25"/>
  <c r="K316" i="25" s="1"/>
  <c r="I299" i="25"/>
  <c r="H299" i="25"/>
  <c r="G299" i="25"/>
  <c r="F299" i="25"/>
  <c r="K299" i="25" s="1"/>
  <c r="E299" i="25"/>
  <c r="I275" i="25"/>
  <c r="L316" i="25" l="1"/>
  <c r="J439" i="25"/>
  <c r="J458" i="25"/>
  <c r="L458" i="25"/>
  <c r="L448" i="25"/>
  <c r="J448" i="25"/>
  <c r="L439" i="25"/>
  <c r="J381" i="25"/>
  <c r="L387" i="25"/>
  <c r="J332" i="25"/>
  <c r="L375" i="25"/>
  <c r="L381" i="25"/>
  <c r="J387" i="25"/>
  <c r="J375" i="25"/>
  <c r="L360" i="25"/>
  <c r="J360" i="25"/>
  <c r="L322" i="25"/>
  <c r="L351" i="25"/>
  <c r="J351" i="25"/>
  <c r="J322" i="25"/>
  <c r="L332" i="25"/>
  <c r="L299" i="25"/>
  <c r="J299" i="25"/>
  <c r="H275" i="25" l="1"/>
  <c r="G275" i="25"/>
  <c r="F275" i="25"/>
  <c r="K275" i="25" s="1"/>
  <c r="E275" i="25"/>
  <c r="J275" i="25" s="1"/>
  <c r="I265" i="25"/>
  <c r="F265" i="25"/>
  <c r="K265" i="25" s="1"/>
  <c r="E265" i="25"/>
  <c r="D265" i="25"/>
  <c r="E255" i="25"/>
  <c r="D255" i="25"/>
  <c r="I255" i="25"/>
  <c r="H255" i="25"/>
  <c r="G255" i="25"/>
  <c r="F255" i="25"/>
  <c r="K255" i="25" s="1"/>
  <c r="L254" i="25"/>
  <c r="K254" i="25"/>
  <c r="F223" i="25"/>
  <c r="E223" i="25"/>
  <c r="D223" i="25"/>
  <c r="J255" i="25" l="1"/>
  <c r="L275" i="25"/>
  <c r="L265" i="25"/>
  <c r="J265" i="25"/>
  <c r="L255" i="25"/>
  <c r="E233" i="25"/>
  <c r="F233" i="25"/>
  <c r="I214" i="25"/>
  <c r="H214" i="25"/>
  <c r="G214" i="25"/>
  <c r="F214" i="25"/>
  <c r="K214" i="25" s="1"/>
  <c r="E214" i="25"/>
  <c r="D214" i="25"/>
  <c r="I205" i="25"/>
  <c r="H205" i="25"/>
  <c r="G205" i="25"/>
  <c r="F205" i="25"/>
  <c r="E205" i="25"/>
  <c r="I181" i="25"/>
  <c r="H181" i="25"/>
  <c r="G181" i="25"/>
  <c r="F181" i="25"/>
  <c r="K181" i="25" s="1"/>
  <c r="E181" i="25"/>
  <c r="D181" i="25"/>
  <c r="H172" i="25"/>
  <c r="G172" i="25"/>
  <c r="F172" i="25"/>
  <c r="K172" i="25" s="1"/>
  <c r="E172" i="25"/>
  <c r="J181" i="25" l="1"/>
  <c r="J214" i="25"/>
  <c r="L172" i="25"/>
  <c r="L181" i="25"/>
  <c r="L214" i="25"/>
  <c r="J172" i="25"/>
  <c r="E146" i="25"/>
  <c r="F146" i="25"/>
  <c r="G146" i="25"/>
  <c r="H146" i="25"/>
  <c r="I146" i="25"/>
  <c r="F139" i="25"/>
  <c r="E139" i="25"/>
  <c r="D139" i="25"/>
  <c r="I123" i="25"/>
  <c r="H123" i="25"/>
  <c r="G123" i="25"/>
  <c r="F123" i="25"/>
  <c r="K123" i="25" s="1"/>
  <c r="E123" i="25"/>
  <c r="D123" i="25"/>
  <c r="I117" i="25"/>
  <c r="H117" i="25"/>
  <c r="G117" i="25"/>
  <c r="F117" i="25"/>
  <c r="K117" i="25" s="1"/>
  <c r="E117" i="25"/>
  <c r="D117" i="25"/>
  <c r="I106" i="25"/>
  <c r="H106" i="25"/>
  <c r="G106" i="25"/>
  <c r="F106" i="25"/>
  <c r="E106" i="25"/>
  <c r="H95" i="25"/>
  <c r="G95" i="25"/>
  <c r="F95" i="25"/>
  <c r="E95" i="25"/>
  <c r="I86" i="25"/>
  <c r="H86" i="25"/>
  <c r="G86" i="25"/>
  <c r="F86" i="25"/>
  <c r="K86" i="25" s="1"/>
  <c r="E86" i="25"/>
  <c r="D86" i="25"/>
  <c r="F76" i="25"/>
  <c r="E76" i="25"/>
  <c r="D76" i="25"/>
  <c r="F62" i="25"/>
  <c r="E62" i="25"/>
  <c r="D62" i="25"/>
  <c r="I52" i="25"/>
  <c r="H52" i="25"/>
  <c r="K52" i="25"/>
  <c r="H41" i="25"/>
  <c r="G41" i="25"/>
  <c r="F41" i="25"/>
  <c r="E41" i="25"/>
  <c r="D41" i="25"/>
  <c r="F32" i="25"/>
  <c r="E32" i="25"/>
  <c r="F23" i="25"/>
  <c r="E23" i="25"/>
  <c r="D23" i="25"/>
  <c r="I16" i="25"/>
  <c r="H16" i="25"/>
  <c r="G16" i="25"/>
  <c r="F16" i="25"/>
  <c r="K16" i="25" s="1"/>
  <c r="E16" i="25"/>
  <c r="D16" i="25"/>
  <c r="L123" i="25" l="1"/>
  <c r="J123" i="25"/>
  <c r="L117" i="25"/>
  <c r="J117" i="25"/>
  <c r="J86" i="25"/>
  <c r="I41" i="25"/>
  <c r="J52" i="25"/>
  <c r="L86" i="25"/>
  <c r="L52" i="25"/>
  <c r="J41" i="25"/>
  <c r="J16" i="25"/>
  <c r="L16" i="25"/>
  <c r="J613" i="25"/>
  <c r="I613" i="25"/>
  <c r="H613" i="25"/>
  <c r="G613" i="25"/>
  <c r="F613" i="25"/>
  <c r="E613" i="25"/>
  <c r="D613" i="25"/>
  <c r="K596" i="25"/>
  <c r="L596" i="25"/>
  <c r="J596" i="25"/>
  <c r="I596" i="25"/>
  <c r="H596" i="25"/>
  <c r="G596" i="25"/>
  <c r="F596" i="25"/>
  <c r="E596" i="25"/>
  <c r="F501" i="25"/>
  <c r="E501" i="25"/>
  <c r="D501" i="25"/>
  <c r="L493" i="25"/>
  <c r="K493" i="25"/>
  <c r="J493" i="25"/>
  <c r="I493" i="25"/>
  <c r="H493" i="25"/>
  <c r="G493" i="25"/>
  <c r="F493" i="25"/>
  <c r="E493" i="25"/>
  <c r="D493" i="25"/>
  <c r="D578" i="25"/>
  <c r="J561" i="25"/>
  <c r="I561" i="25"/>
  <c r="H561" i="25"/>
  <c r="G561" i="25"/>
  <c r="F561" i="25"/>
  <c r="E561" i="25"/>
  <c r="D561" i="25"/>
  <c r="L553" i="25"/>
  <c r="K553" i="25"/>
  <c r="J553" i="25"/>
  <c r="I553" i="25"/>
  <c r="H553" i="25"/>
  <c r="G553" i="25"/>
  <c r="E553" i="25"/>
  <c r="J543" i="25"/>
  <c r="I543" i="25"/>
  <c r="H543" i="25"/>
  <c r="G543" i="25"/>
  <c r="F543" i="25"/>
  <c r="L535" i="25"/>
  <c r="K535" i="25"/>
  <c r="J535" i="25"/>
  <c r="I535" i="25"/>
  <c r="H535" i="25"/>
  <c r="G535" i="25"/>
  <c r="F535" i="25"/>
  <c r="E535" i="25"/>
  <c r="I207" i="25" l="1"/>
  <c r="H207" i="25"/>
  <c r="G207" i="25"/>
  <c r="F207" i="25"/>
  <c r="E207" i="25"/>
  <c r="D207" i="25"/>
  <c r="I18" i="25" l="1"/>
  <c r="H18" i="25"/>
  <c r="G18" i="25"/>
  <c r="F18" i="25"/>
  <c r="K18" i="25" s="1"/>
  <c r="E18" i="25"/>
  <c r="D18" i="25"/>
  <c r="L17" i="25"/>
  <c r="K17" i="25"/>
  <c r="J17" i="25"/>
  <c r="J18" i="25" l="1"/>
  <c r="L18" i="25"/>
  <c r="J245" i="25"/>
  <c r="F245" i="25"/>
  <c r="G245" i="25"/>
  <c r="H245" i="25"/>
  <c r="I245" i="25"/>
  <c r="G578" i="25" l="1"/>
  <c r="F578" i="25"/>
  <c r="E578" i="25"/>
  <c r="E526" i="25" l="1"/>
  <c r="F526" i="25"/>
  <c r="G526" i="25"/>
  <c r="D526" i="25"/>
  <c r="I516" i="25"/>
  <c r="H516" i="25"/>
  <c r="G516" i="25"/>
  <c r="F516" i="25"/>
  <c r="K516" i="25" s="1"/>
  <c r="E516" i="25"/>
  <c r="D516" i="25"/>
  <c r="L515" i="25"/>
  <c r="K515" i="25"/>
  <c r="J515" i="25"/>
  <c r="I510" i="25"/>
  <c r="H510" i="25"/>
  <c r="G510" i="25"/>
  <c r="F510" i="25"/>
  <c r="K510" i="25" s="1"/>
  <c r="E510" i="25"/>
  <c r="D510" i="25"/>
  <c r="L509" i="25"/>
  <c r="K509" i="25"/>
  <c r="J509" i="25"/>
  <c r="I484" i="25"/>
  <c r="H484" i="25"/>
  <c r="G484" i="25"/>
  <c r="F484" i="25"/>
  <c r="K484" i="25" s="1"/>
  <c r="E484" i="25"/>
  <c r="D484" i="25"/>
  <c r="L483" i="25"/>
  <c r="K483" i="25"/>
  <c r="J483" i="25"/>
  <c r="I478" i="25"/>
  <c r="H478" i="25"/>
  <c r="G478" i="25"/>
  <c r="F478" i="25"/>
  <c r="K478" i="25" s="1"/>
  <c r="E478" i="25"/>
  <c r="D478" i="25"/>
  <c r="L477" i="25"/>
  <c r="K477" i="25"/>
  <c r="J477" i="25"/>
  <c r="H469" i="25"/>
  <c r="G469" i="25"/>
  <c r="F469" i="25"/>
  <c r="E469" i="25"/>
  <c r="D469" i="25"/>
  <c r="I460" i="25"/>
  <c r="H460" i="25"/>
  <c r="G460" i="25"/>
  <c r="F460" i="25"/>
  <c r="K460" i="25" s="1"/>
  <c r="E460" i="25"/>
  <c r="D460" i="25"/>
  <c r="L459" i="25"/>
  <c r="K459" i="25"/>
  <c r="J459" i="25"/>
  <c r="I450" i="25"/>
  <c r="H450" i="25"/>
  <c r="G450" i="25"/>
  <c r="F450" i="25"/>
  <c r="K450" i="25" s="1"/>
  <c r="E450" i="25"/>
  <c r="D450" i="25"/>
  <c r="L449" i="25"/>
  <c r="K449" i="25"/>
  <c r="J449" i="25"/>
  <c r="I441" i="25"/>
  <c r="H441" i="25"/>
  <c r="G441" i="25"/>
  <c r="F441" i="25"/>
  <c r="K441" i="25" s="1"/>
  <c r="E441" i="25"/>
  <c r="D441" i="25"/>
  <c r="L440" i="25"/>
  <c r="K440" i="25"/>
  <c r="J440" i="25"/>
  <c r="F432" i="25"/>
  <c r="E432" i="25"/>
  <c r="D432" i="25"/>
  <c r="F426" i="25"/>
  <c r="E426" i="25"/>
  <c r="D426" i="25"/>
  <c r="F417" i="25"/>
  <c r="E417" i="25"/>
  <c r="D417" i="25"/>
  <c r="E407" i="25"/>
  <c r="F407" i="25"/>
  <c r="G407" i="25"/>
  <c r="H407" i="25"/>
  <c r="I407" i="25"/>
  <c r="J407" i="25"/>
  <c r="D407" i="25"/>
  <c r="I398" i="25"/>
  <c r="H398" i="25"/>
  <c r="G398" i="25"/>
  <c r="F398" i="25"/>
  <c r="E398" i="25"/>
  <c r="D398" i="25"/>
  <c r="I389" i="25"/>
  <c r="H389" i="25"/>
  <c r="G389" i="25"/>
  <c r="F389" i="25"/>
  <c r="K389" i="25" s="1"/>
  <c r="E389" i="25"/>
  <c r="D389" i="25"/>
  <c r="L388" i="25"/>
  <c r="K388" i="25"/>
  <c r="J388" i="25"/>
  <c r="I383" i="25"/>
  <c r="H383" i="25"/>
  <c r="G383" i="25"/>
  <c r="F383" i="25"/>
  <c r="K383" i="25" s="1"/>
  <c r="E383" i="25"/>
  <c r="D383" i="25"/>
  <c r="L382" i="25"/>
  <c r="K382" i="25"/>
  <c r="J382" i="25"/>
  <c r="I377" i="25"/>
  <c r="H377" i="25"/>
  <c r="G377" i="25"/>
  <c r="F377" i="25"/>
  <c r="K377" i="25" s="1"/>
  <c r="E377" i="25"/>
  <c r="D377" i="25"/>
  <c r="L376" i="25"/>
  <c r="K376" i="25"/>
  <c r="J376" i="25"/>
  <c r="I371" i="25"/>
  <c r="H371" i="25"/>
  <c r="G371" i="25"/>
  <c r="F371" i="25"/>
  <c r="K371" i="25" s="1"/>
  <c r="E371" i="25"/>
  <c r="D371" i="25"/>
  <c r="L370" i="25"/>
  <c r="K370" i="25"/>
  <c r="J370" i="25"/>
  <c r="I362" i="25"/>
  <c r="H362" i="25"/>
  <c r="G362" i="25"/>
  <c r="F362" i="25"/>
  <c r="K362" i="25" s="1"/>
  <c r="E362" i="25"/>
  <c r="D362" i="25"/>
  <c r="L361" i="25"/>
  <c r="K361" i="25"/>
  <c r="J361" i="25"/>
  <c r="I353" i="25"/>
  <c r="H353" i="25"/>
  <c r="G353" i="25"/>
  <c r="F353" i="25"/>
  <c r="K353" i="25" s="1"/>
  <c r="E353" i="25"/>
  <c r="D353" i="25"/>
  <c r="L352" i="25"/>
  <c r="K352" i="25"/>
  <c r="J352" i="25"/>
  <c r="F343" i="25"/>
  <c r="E343" i="25"/>
  <c r="D343" i="25"/>
  <c r="I334" i="25"/>
  <c r="H334" i="25"/>
  <c r="G334" i="25"/>
  <c r="F334" i="25"/>
  <c r="K334" i="25" s="1"/>
  <c r="E334" i="25"/>
  <c r="D334" i="25"/>
  <c r="L333" i="25"/>
  <c r="K333" i="25"/>
  <c r="J333" i="25"/>
  <c r="I324" i="25"/>
  <c r="H324" i="25"/>
  <c r="G324" i="25"/>
  <c r="F324" i="25"/>
  <c r="K324" i="25" s="1"/>
  <c r="E324" i="25"/>
  <c r="D324" i="25"/>
  <c r="L323" i="25"/>
  <c r="K323" i="25"/>
  <c r="J323" i="25"/>
  <c r="I318" i="25"/>
  <c r="H318" i="25"/>
  <c r="G318" i="25"/>
  <c r="F318" i="25"/>
  <c r="K318" i="25" s="1"/>
  <c r="E318" i="25"/>
  <c r="D318" i="25"/>
  <c r="L317" i="25"/>
  <c r="K317" i="25"/>
  <c r="J317" i="25"/>
  <c r="I301" i="25"/>
  <c r="H301" i="25"/>
  <c r="G301" i="25"/>
  <c r="F301" i="25"/>
  <c r="K301" i="25" s="1"/>
  <c r="E301" i="25"/>
  <c r="D301" i="25"/>
  <c r="L300" i="25"/>
  <c r="K300" i="25"/>
  <c r="J300" i="25"/>
  <c r="L53" i="25"/>
  <c r="K53" i="25"/>
  <c r="J53" i="25"/>
  <c r="L87" i="25"/>
  <c r="K87" i="25"/>
  <c r="J87" i="25"/>
  <c r="L118" i="25"/>
  <c r="K118" i="25"/>
  <c r="J118" i="25"/>
  <c r="L124" i="25"/>
  <c r="K124" i="25"/>
  <c r="J124" i="25"/>
  <c r="L173" i="25"/>
  <c r="K173" i="25"/>
  <c r="J173" i="25"/>
  <c r="L182" i="25"/>
  <c r="K182" i="25"/>
  <c r="J182" i="25"/>
  <c r="L215" i="25"/>
  <c r="K215" i="25"/>
  <c r="J215" i="25"/>
  <c r="L256" i="25"/>
  <c r="K256" i="25"/>
  <c r="J256" i="25"/>
  <c r="L276" i="25"/>
  <c r="K276" i="25"/>
  <c r="J276" i="25"/>
  <c r="L266" i="25"/>
  <c r="K266" i="25"/>
  <c r="J266" i="25"/>
  <c r="I277" i="25"/>
  <c r="H277" i="25"/>
  <c r="G277" i="25"/>
  <c r="F277" i="25"/>
  <c r="K277" i="25" s="1"/>
  <c r="E277" i="25"/>
  <c r="D277" i="25"/>
  <c r="I267" i="25"/>
  <c r="H267" i="25"/>
  <c r="G267" i="25"/>
  <c r="F267" i="25"/>
  <c r="K267" i="25" s="1"/>
  <c r="E267" i="25"/>
  <c r="D267" i="25"/>
  <c r="I257" i="25"/>
  <c r="H257" i="25"/>
  <c r="G257" i="25"/>
  <c r="F257" i="25"/>
  <c r="K257" i="25" s="1"/>
  <c r="E257" i="25"/>
  <c r="D257" i="25"/>
  <c r="F235" i="25"/>
  <c r="E235" i="25"/>
  <c r="D235" i="25"/>
  <c r="F225" i="25"/>
  <c r="E225" i="25"/>
  <c r="I216" i="25"/>
  <c r="H216" i="25"/>
  <c r="G216" i="25"/>
  <c r="F216" i="25"/>
  <c r="K216" i="25" s="1"/>
  <c r="E216" i="25"/>
  <c r="D216" i="25"/>
  <c r="F193" i="25"/>
  <c r="E193" i="25"/>
  <c r="D193" i="25"/>
  <c r="I183" i="25"/>
  <c r="H183" i="25"/>
  <c r="G183" i="25"/>
  <c r="F183" i="25"/>
  <c r="K183" i="25" s="1"/>
  <c r="E183" i="25"/>
  <c r="I174" i="25"/>
  <c r="H174" i="25"/>
  <c r="G174" i="25"/>
  <c r="F174" i="25"/>
  <c r="K174" i="25" s="1"/>
  <c r="E174" i="25"/>
  <c r="D174" i="25"/>
  <c r="I125" i="25"/>
  <c r="H125" i="25"/>
  <c r="G125" i="25"/>
  <c r="F125" i="25"/>
  <c r="K125" i="25" s="1"/>
  <c r="E125" i="25"/>
  <c r="D125" i="25"/>
  <c r="I119" i="25"/>
  <c r="H119" i="25"/>
  <c r="G119" i="25"/>
  <c r="F119" i="25"/>
  <c r="K119" i="25" s="1"/>
  <c r="E119" i="25"/>
  <c r="D119" i="25"/>
  <c r="I88" i="25"/>
  <c r="H88" i="25"/>
  <c r="G88" i="25"/>
  <c r="F88" i="25"/>
  <c r="K88" i="25" s="1"/>
  <c r="E88" i="25"/>
  <c r="D88" i="25"/>
  <c r="F78" i="25"/>
  <c r="E78" i="25"/>
  <c r="D78" i="25"/>
  <c r="F64" i="25"/>
  <c r="E64" i="25"/>
  <c r="D64" i="25"/>
  <c r="I54" i="25"/>
  <c r="H54" i="25"/>
  <c r="G54" i="25"/>
  <c r="F54" i="25"/>
  <c r="K54" i="25" s="1"/>
  <c r="E54" i="25"/>
  <c r="L318" i="25" l="1"/>
  <c r="J324" i="25"/>
  <c r="J318" i="25"/>
  <c r="J257" i="25"/>
  <c r="J277" i="25"/>
  <c r="L334" i="25"/>
  <c r="J353" i="25"/>
  <c r="J371" i="25"/>
  <c r="J383" i="25"/>
  <c r="J441" i="25"/>
  <c r="J460" i="25"/>
  <c r="I469" i="25"/>
  <c r="L478" i="25"/>
  <c r="L510" i="25"/>
  <c r="E97" i="25"/>
  <c r="G97" i="25"/>
  <c r="F97" i="25"/>
  <c r="H97" i="25"/>
  <c r="D97" i="25"/>
  <c r="E108" i="25"/>
  <c r="G108" i="25"/>
  <c r="I108" i="25"/>
  <c r="F108" i="25"/>
  <c r="H108" i="25"/>
  <c r="D108" i="25"/>
  <c r="L119" i="25"/>
  <c r="L125" i="25"/>
  <c r="L183" i="25"/>
  <c r="J174" i="25"/>
  <c r="J216" i="25"/>
  <c r="L267" i="25"/>
  <c r="L301" i="25"/>
  <c r="L324" i="25"/>
  <c r="J362" i="25"/>
  <c r="J377" i="25"/>
  <c r="J389" i="25"/>
  <c r="J450" i="25"/>
  <c r="L484" i="25"/>
  <c r="L516" i="25"/>
  <c r="J125" i="25"/>
  <c r="L174" i="25"/>
  <c r="J183" i="25"/>
  <c r="L216" i="25"/>
  <c r="L257" i="25"/>
  <c r="J267" i="25"/>
  <c r="L277" i="25"/>
  <c r="J301" i="25"/>
  <c r="J334" i="25"/>
  <c r="L353" i="25"/>
  <c r="L362" i="25"/>
  <c r="L371" i="25"/>
  <c r="L377" i="25"/>
  <c r="L383" i="25"/>
  <c r="L389" i="25"/>
  <c r="L441" i="25"/>
  <c r="L450" i="25"/>
  <c r="L460" i="25"/>
  <c r="J478" i="25"/>
  <c r="J484" i="25"/>
  <c r="J510" i="25"/>
  <c r="J516" i="25"/>
  <c r="J469" i="25"/>
  <c r="J119" i="25"/>
  <c r="L54" i="25"/>
  <c r="L88" i="25"/>
  <c r="J88" i="25"/>
  <c r="J54" i="25"/>
  <c r="H369" i="25" l="1"/>
  <c r="E369" i="25"/>
  <c r="J369" i="25" s="1"/>
  <c r="I369" i="25"/>
  <c r="G369" i="25"/>
  <c r="F369" i="25"/>
  <c r="K369" i="25" s="1"/>
  <c r="E569" i="25"/>
  <c r="J569" i="25" s="1"/>
  <c r="H569" i="25"/>
  <c r="I569" i="25"/>
  <c r="G569" i="25"/>
  <c r="L569" i="25" s="1"/>
  <c r="F569" i="25"/>
  <c r="K569" i="25" s="1"/>
  <c r="L369" i="25" l="1"/>
  <c r="H151" i="25" l="1"/>
</calcChain>
</file>

<file path=xl/sharedStrings.xml><?xml version="1.0" encoding="utf-8"?>
<sst xmlns="http://schemas.openxmlformats.org/spreadsheetml/2006/main" count="973" uniqueCount="388">
  <si>
    <t>問５</t>
    <rPh sb="0" eb="1">
      <t>トイ</t>
    </rPh>
    <phoneticPr fontId="1"/>
  </si>
  <si>
    <t>問９</t>
    <rPh sb="0" eb="1">
      <t>トイ</t>
    </rPh>
    <phoneticPr fontId="1"/>
  </si>
  <si>
    <t>1+2</t>
    <phoneticPr fontId="1"/>
  </si>
  <si>
    <t>4+5</t>
    <phoneticPr fontId="1"/>
  </si>
  <si>
    <t>どちらかといえばそう思う</t>
    <rPh sb="10" eb="11">
      <t>オモ</t>
    </rPh>
    <phoneticPr fontId="2"/>
  </si>
  <si>
    <t>どちらかといえばそう思わない</t>
    <rPh sb="10" eb="11">
      <t>オモ</t>
    </rPh>
    <phoneticPr fontId="2"/>
  </si>
  <si>
    <t>そう思う</t>
    <rPh sb="2" eb="3">
      <t>オモ</t>
    </rPh>
    <phoneticPr fontId="2"/>
  </si>
  <si>
    <t>無 回 答</t>
    <rPh sb="0" eb="1">
      <t>ナ</t>
    </rPh>
    <rPh sb="2" eb="3">
      <t>カイ</t>
    </rPh>
    <rPh sb="4" eb="5">
      <t>コタエ</t>
    </rPh>
    <phoneticPr fontId="2"/>
  </si>
  <si>
    <t>思わない</t>
    <rPh sb="0" eb="1">
      <t>オモ</t>
    </rPh>
    <phoneticPr fontId="2"/>
  </si>
  <si>
    <t>無回答</t>
    <rPh sb="0" eb="1">
      <t>ナ</t>
    </rPh>
    <rPh sb="1" eb="2">
      <t>カイ</t>
    </rPh>
    <rPh sb="2" eb="3">
      <t>コタエ</t>
    </rPh>
    <phoneticPr fontId="2"/>
  </si>
  <si>
    <t>思う</t>
    <rPh sb="0" eb="1">
      <t>オモ</t>
    </rPh>
    <phoneticPr fontId="2"/>
  </si>
  <si>
    <t>どちらともいえない</t>
    <phoneticPr fontId="2"/>
  </si>
  <si>
    <t>している</t>
    <phoneticPr fontId="2"/>
  </si>
  <si>
    <t>していない</t>
    <phoneticPr fontId="2"/>
  </si>
  <si>
    <t>3+4</t>
    <phoneticPr fontId="1"/>
  </si>
  <si>
    <t>感じている</t>
    <rPh sb="0" eb="1">
      <t>カン</t>
    </rPh>
    <phoneticPr fontId="2"/>
  </si>
  <si>
    <t>満足</t>
    <rPh sb="0" eb="1">
      <t>マン</t>
    </rPh>
    <rPh sb="1" eb="2">
      <t>アシ</t>
    </rPh>
    <phoneticPr fontId="2"/>
  </si>
  <si>
    <t>不満</t>
    <rPh sb="0" eb="1">
      <t>フ</t>
    </rPh>
    <rPh sb="1" eb="2">
      <t>マン</t>
    </rPh>
    <phoneticPr fontId="2"/>
  </si>
  <si>
    <t>ふつう</t>
    <phoneticPr fontId="2"/>
  </si>
  <si>
    <t>住みよいと思う</t>
    <rPh sb="0" eb="1">
      <t>ス</t>
    </rPh>
    <rPh sb="5" eb="6">
      <t>オモ</t>
    </rPh>
    <phoneticPr fontId="2"/>
  </si>
  <si>
    <t>住みにくいと思う</t>
    <rPh sb="0" eb="1">
      <t>ス</t>
    </rPh>
    <rPh sb="6" eb="7">
      <t>オモ</t>
    </rPh>
    <phoneticPr fontId="2"/>
  </si>
  <si>
    <t>同感する</t>
    <rPh sb="0" eb="2">
      <t>ドウカン</t>
    </rPh>
    <phoneticPr fontId="2"/>
  </si>
  <si>
    <t>同感しない</t>
    <rPh sb="0" eb="1">
      <t>ドウ</t>
    </rPh>
    <rPh sb="1" eb="2">
      <t>カン</t>
    </rPh>
    <phoneticPr fontId="2"/>
  </si>
  <si>
    <t>問４９</t>
    <rPh sb="0" eb="1">
      <t>トイ</t>
    </rPh>
    <phoneticPr fontId="1"/>
  </si>
  <si>
    <t>16回以上</t>
    <rPh sb="2" eb="3">
      <t>カイ</t>
    </rPh>
    <rPh sb="3" eb="5">
      <t>イジョウ</t>
    </rPh>
    <phoneticPr fontId="1"/>
  </si>
  <si>
    <t>11～15回</t>
    <rPh sb="5" eb="6">
      <t>カイ</t>
    </rPh>
    <phoneticPr fontId="1"/>
  </si>
  <si>
    <t>6～10回</t>
    <rPh sb="4" eb="5">
      <t>カイ</t>
    </rPh>
    <phoneticPr fontId="1"/>
  </si>
  <si>
    <t>0回</t>
    <rPh sb="1" eb="2">
      <t>カイ</t>
    </rPh>
    <phoneticPr fontId="1"/>
  </si>
  <si>
    <t>1～5回</t>
    <rPh sb="3" eb="4">
      <t>カイ</t>
    </rPh>
    <phoneticPr fontId="1"/>
  </si>
  <si>
    <t>路線バス</t>
    <rPh sb="0" eb="2">
      <t>ロセン</t>
    </rPh>
    <phoneticPr fontId="1"/>
  </si>
  <si>
    <t>電車</t>
    <rPh sb="0" eb="2">
      <t>デンシャ</t>
    </rPh>
    <phoneticPr fontId="1"/>
  </si>
  <si>
    <t>自動車
(送迎含む)</t>
    <rPh sb="0" eb="3">
      <t>ジドウシャ</t>
    </rPh>
    <rPh sb="5" eb="7">
      <t>ソウゲイ</t>
    </rPh>
    <rPh sb="7" eb="8">
      <t>フク</t>
    </rPh>
    <phoneticPr fontId="1"/>
  </si>
  <si>
    <t>自転車</t>
    <rPh sb="0" eb="3">
      <t>ジテンシャ</t>
    </rPh>
    <phoneticPr fontId="1"/>
  </si>
  <si>
    <t>徒歩</t>
    <rPh sb="0" eb="2">
      <t>トホ</t>
    </rPh>
    <phoneticPr fontId="1"/>
  </si>
  <si>
    <t>その他</t>
    <phoneticPr fontId="1"/>
  </si>
  <si>
    <t>子どもの教育環境が整っている</t>
    <phoneticPr fontId="1"/>
  </si>
  <si>
    <t>医療施設が整っている</t>
    <phoneticPr fontId="1"/>
  </si>
  <si>
    <t>芸術性・文化性が高い</t>
    <phoneticPr fontId="1"/>
  </si>
  <si>
    <t>文化・スポーツ施設が充実している</t>
    <phoneticPr fontId="1"/>
  </si>
  <si>
    <t>観光資源・特産物が豊富である</t>
    <phoneticPr fontId="1"/>
  </si>
  <si>
    <t>商業施設が多く、買い物に便利である</t>
    <phoneticPr fontId="1"/>
  </si>
  <si>
    <t>騒音・悪臭などの環境保全やごみの収集など生活環境が整っている</t>
    <phoneticPr fontId="1"/>
  </si>
  <si>
    <t>交通事故や犯罪が少ない</t>
    <phoneticPr fontId="1"/>
  </si>
  <si>
    <t>道路や上下水道、居住環境などの基盤整備が整っている</t>
    <phoneticPr fontId="1"/>
  </si>
  <si>
    <t>人情が厚く、近所づきあいがある</t>
    <phoneticPr fontId="1"/>
  </si>
  <si>
    <t>特にない</t>
    <phoneticPr fontId="1"/>
  </si>
  <si>
    <t>子どもの教育環境が不十分である</t>
    <phoneticPr fontId="1"/>
  </si>
  <si>
    <t>福祉施設、福祉サービスが充実していない</t>
    <phoneticPr fontId="1"/>
  </si>
  <si>
    <t>芸術性・文化性が低い</t>
    <phoneticPr fontId="1"/>
  </si>
  <si>
    <t>観光資源・特産物が十分生かされていない</t>
    <phoneticPr fontId="1"/>
  </si>
  <si>
    <t>商業施設が少なく、買い物に不便である</t>
    <phoneticPr fontId="1"/>
  </si>
  <si>
    <t>働く場が少ない</t>
    <phoneticPr fontId="1"/>
  </si>
  <si>
    <t>道路や上下水道、居住環境などの基盤整備が不十分である</t>
    <phoneticPr fontId="1"/>
  </si>
  <si>
    <t>まちづくりやボランティア活動などの住民の自主的な活動が活発でない</t>
    <phoneticPr fontId="1"/>
  </si>
  <si>
    <t>町内会などの回覧板</t>
    <phoneticPr fontId="1"/>
  </si>
  <si>
    <t>弘前市フェイスブック</t>
    <phoneticPr fontId="1"/>
  </si>
  <si>
    <t>弘前市ツイッター</t>
    <phoneticPr fontId="1"/>
  </si>
  <si>
    <t>ラジオ</t>
    <phoneticPr fontId="1"/>
  </si>
  <si>
    <t>テレビ</t>
    <phoneticPr fontId="1"/>
  </si>
  <si>
    <t>興味がないので調べない</t>
    <phoneticPr fontId="1"/>
  </si>
  <si>
    <t>問５０</t>
    <rPh sb="0" eb="1">
      <t>トイ</t>
    </rPh>
    <phoneticPr fontId="1"/>
  </si>
  <si>
    <t>上段：回答数
下段：回答比率</t>
    <phoneticPr fontId="8"/>
  </si>
  <si>
    <t>年度</t>
    <rPh sb="0" eb="1">
      <t>ネン</t>
    </rPh>
    <rPh sb="1" eb="2">
      <t>ド</t>
    </rPh>
    <phoneticPr fontId="8"/>
  </si>
  <si>
    <t>子育てに対する支援が充実している</t>
    <phoneticPr fontId="1"/>
  </si>
  <si>
    <t>福祉施設、福祉サービスが充実している</t>
    <phoneticPr fontId="1"/>
  </si>
  <si>
    <t>豊かな自然、みどりに恵まれている</t>
    <phoneticPr fontId="1"/>
  </si>
  <si>
    <t>子育てに対する支援が不十分である</t>
    <phoneticPr fontId="1"/>
  </si>
  <si>
    <t>夜間、休日などの救急医療体制が不十分である</t>
    <phoneticPr fontId="1"/>
  </si>
  <si>
    <t>文化・スポーツ施設が充実していない</t>
    <phoneticPr fontId="1"/>
  </si>
  <si>
    <t>雪対策、除雪が不十分である</t>
    <phoneticPr fontId="1"/>
  </si>
  <si>
    <t>交通事故や犯罪が多い</t>
    <phoneticPr fontId="1"/>
  </si>
  <si>
    <t>人情が薄く、近所づきあいがあまりない</t>
    <phoneticPr fontId="1"/>
  </si>
  <si>
    <t>タクシー</t>
    <phoneticPr fontId="1"/>
  </si>
  <si>
    <t>広報ひろさき</t>
    <phoneticPr fontId="1"/>
  </si>
  <si>
    <t>弘前市ホームページ</t>
    <phoneticPr fontId="1"/>
  </si>
  <si>
    <t>新聞</t>
    <phoneticPr fontId="1"/>
  </si>
  <si>
    <t>まちづくりやボランティア活動などの住民の自主的な活動が活発である</t>
    <phoneticPr fontId="1"/>
  </si>
  <si>
    <t>どちらかといえば重要だと思う</t>
    <rPh sb="8" eb="10">
      <t>ジュウヨウ</t>
    </rPh>
    <rPh sb="12" eb="13">
      <t>オモ</t>
    </rPh>
    <phoneticPr fontId="1"/>
  </si>
  <si>
    <t>どちらともいえない</t>
    <phoneticPr fontId="1"/>
  </si>
  <si>
    <t>どちらかといえば重要でない</t>
    <rPh sb="8" eb="10">
      <t>ジュウヨウ</t>
    </rPh>
    <phoneticPr fontId="1"/>
  </si>
  <si>
    <t>重要でない</t>
    <rPh sb="0" eb="2">
      <t>ジュウヨウ</t>
    </rPh>
    <phoneticPr fontId="1"/>
  </si>
  <si>
    <t>住みにくいと思う理由をお答えください（３つまで）</t>
    <phoneticPr fontId="2"/>
  </si>
  <si>
    <t>重要</t>
    <rPh sb="0" eb="2">
      <t>ジュウヨウ</t>
    </rPh>
    <phoneticPr fontId="2"/>
  </si>
  <si>
    <t>重要でない</t>
    <rPh sb="0" eb="2">
      <t>ジュウヨウ</t>
    </rPh>
    <phoneticPr fontId="2"/>
  </si>
  <si>
    <t>弘前市は住みよいまちだと思いますか（単一回答）</t>
    <phoneticPr fontId="1"/>
  </si>
  <si>
    <t>問１</t>
    <rPh sb="0" eb="1">
      <t>ト</t>
    </rPh>
    <phoneticPr fontId="1"/>
  </si>
  <si>
    <t>学校や地域の子どもの活動に協力していますか（単一回答）</t>
    <phoneticPr fontId="1"/>
  </si>
  <si>
    <t>１　学び</t>
    <rPh sb="2" eb="3">
      <t>マナ</t>
    </rPh>
    <phoneticPr fontId="8"/>
  </si>
  <si>
    <t>２　文化・スポーツ</t>
    <rPh sb="2" eb="4">
      <t>ブンカ</t>
    </rPh>
    <phoneticPr fontId="8"/>
  </si>
  <si>
    <t>問６</t>
    <rPh sb="0" eb="1">
      <t>トイ</t>
    </rPh>
    <phoneticPr fontId="1"/>
  </si>
  <si>
    <t>問７</t>
    <rPh sb="0" eb="1">
      <t>トイ</t>
    </rPh>
    <phoneticPr fontId="1"/>
  </si>
  <si>
    <t>３　子育て</t>
    <rPh sb="2" eb="4">
      <t>コソダ</t>
    </rPh>
    <phoneticPr fontId="8"/>
  </si>
  <si>
    <t>４　健康・医療</t>
    <rPh sb="2" eb="4">
      <t>ケンコウ</t>
    </rPh>
    <rPh sb="5" eb="7">
      <t>イリョウ</t>
    </rPh>
    <phoneticPr fontId="8"/>
  </si>
  <si>
    <t>５　福祉</t>
    <rPh sb="2" eb="4">
      <t>フクシ</t>
    </rPh>
    <phoneticPr fontId="8"/>
  </si>
  <si>
    <t>参加して
いない</t>
    <rPh sb="0" eb="2">
      <t>サンカ</t>
    </rPh>
    <phoneticPr fontId="2"/>
  </si>
  <si>
    <t>必要性は感じない</t>
    <rPh sb="0" eb="3">
      <t>ヒツヨウセイ</t>
    </rPh>
    <rPh sb="4" eb="5">
      <t>カン</t>
    </rPh>
    <phoneticPr fontId="1"/>
  </si>
  <si>
    <t>必要性は感じるが、何をすればよいのかわからない</t>
    <rPh sb="0" eb="3">
      <t>ヒツヨウセイ</t>
    </rPh>
    <rPh sb="4" eb="5">
      <t>カン</t>
    </rPh>
    <rPh sb="9" eb="10">
      <t>ナニ</t>
    </rPh>
    <phoneticPr fontId="1"/>
  </si>
  <si>
    <t>市が実施している介護予防事業について知らない</t>
    <rPh sb="0" eb="1">
      <t>シ</t>
    </rPh>
    <rPh sb="2" eb="4">
      <t>ジッシ</t>
    </rPh>
    <rPh sb="8" eb="10">
      <t>カイゴ</t>
    </rPh>
    <rPh sb="10" eb="12">
      <t>ヨボウ</t>
    </rPh>
    <rPh sb="12" eb="14">
      <t>ジギョウ</t>
    </rPh>
    <rPh sb="18" eb="19">
      <t>シ</t>
    </rPh>
    <phoneticPr fontId="1"/>
  </si>
  <si>
    <t>参加する時間がない</t>
    <rPh sb="0" eb="2">
      <t>サンカ</t>
    </rPh>
    <rPh sb="4" eb="6">
      <t>ジカン</t>
    </rPh>
    <phoneticPr fontId="1"/>
  </si>
  <si>
    <t>参加するための交通手段がない</t>
    <rPh sb="0" eb="2">
      <t>サンカ</t>
    </rPh>
    <rPh sb="7" eb="9">
      <t>コウツウ</t>
    </rPh>
    <rPh sb="9" eb="11">
      <t>シュダン</t>
    </rPh>
    <phoneticPr fontId="1"/>
  </si>
  <si>
    <t>参加するのがおっくうである</t>
    <rPh sb="0" eb="2">
      <t>サンカ</t>
    </rPh>
    <phoneticPr fontId="1"/>
  </si>
  <si>
    <t>６　雇用</t>
    <rPh sb="2" eb="4">
      <t>コヨウ</t>
    </rPh>
    <phoneticPr fontId="8"/>
  </si>
  <si>
    <t>よく参加（活用）する</t>
    <rPh sb="2" eb="4">
      <t>サンカ</t>
    </rPh>
    <rPh sb="5" eb="7">
      <t>カツヨウ</t>
    </rPh>
    <phoneticPr fontId="1"/>
  </si>
  <si>
    <t>ときどき参加（活用）する</t>
    <rPh sb="4" eb="6">
      <t>サンカ</t>
    </rPh>
    <rPh sb="7" eb="9">
      <t>カツヨウ</t>
    </rPh>
    <phoneticPr fontId="1"/>
  </si>
  <si>
    <t>ほとんど参加（活用）しない</t>
    <rPh sb="4" eb="6">
      <t>サンカ</t>
    </rPh>
    <rPh sb="7" eb="9">
      <t>カツヨウ</t>
    </rPh>
    <phoneticPr fontId="1"/>
  </si>
  <si>
    <t>参加（活用）しない</t>
    <rPh sb="0" eb="2">
      <t>サンカ</t>
    </rPh>
    <rPh sb="3" eb="5">
      <t>カツヨウ</t>
    </rPh>
    <phoneticPr fontId="1"/>
  </si>
  <si>
    <t>参加（活用）する</t>
    <rPh sb="0" eb="2">
      <t>サンカ</t>
    </rPh>
    <rPh sb="3" eb="5">
      <t>カツヨウ</t>
    </rPh>
    <phoneticPr fontId="2"/>
  </si>
  <si>
    <t>参加（活用）しない</t>
    <rPh sb="0" eb="2">
      <t>サンカ</t>
    </rPh>
    <rPh sb="3" eb="5">
      <t>カツヨウ</t>
    </rPh>
    <phoneticPr fontId="2"/>
  </si>
  <si>
    <t>町内会などの掲示板</t>
    <rPh sb="8" eb="9">
      <t>イタ</t>
    </rPh>
    <phoneticPr fontId="1"/>
  </si>
  <si>
    <t>よく参加
している</t>
    <rPh sb="2" eb="4">
      <t>サンカ</t>
    </rPh>
    <phoneticPr fontId="2"/>
  </si>
  <si>
    <t>ときどき
参加
している</t>
    <rPh sb="5" eb="7">
      <t>サンカ</t>
    </rPh>
    <phoneticPr fontId="2"/>
  </si>
  <si>
    <t>参加
している</t>
    <rPh sb="0" eb="2">
      <t>サンカ</t>
    </rPh>
    <phoneticPr fontId="2"/>
  </si>
  <si>
    <t>そう
思わない</t>
    <rPh sb="3" eb="4">
      <t>オモ</t>
    </rPh>
    <phoneticPr fontId="2"/>
  </si>
  <si>
    <t>医療費の
軽減に
関する
取り組み
が不十分</t>
    <phoneticPr fontId="1"/>
  </si>
  <si>
    <t>多子家族
世帯への
優遇に
関する
取り組み
が不十分</t>
    <phoneticPr fontId="1"/>
  </si>
  <si>
    <t>子育て
支援
サービス
や施設の
数が
不十分</t>
    <phoneticPr fontId="1"/>
  </si>
  <si>
    <t>子育ての
負担軽減
に関する
取り組み
がなされ
ているか
わからない</t>
    <phoneticPr fontId="1"/>
  </si>
  <si>
    <t>どちらかといえば
不満</t>
    <rPh sb="9" eb="10">
      <t>フ</t>
    </rPh>
    <rPh sb="10" eb="11">
      <t>マン</t>
    </rPh>
    <phoneticPr fontId="2"/>
  </si>
  <si>
    <t>感じて
いない</t>
    <rPh sb="0" eb="1">
      <t>カン</t>
    </rPh>
    <phoneticPr fontId="2"/>
  </si>
  <si>
    <t>参加した
ことがある</t>
    <rPh sb="0" eb="2">
      <t>サンカ</t>
    </rPh>
    <phoneticPr fontId="2"/>
  </si>
  <si>
    <t>参加した
ことがない</t>
    <rPh sb="0" eb="2">
      <t>サンカ</t>
    </rPh>
    <phoneticPr fontId="2"/>
  </si>
  <si>
    <t>重要だと
思う</t>
    <rPh sb="0" eb="2">
      <t>ジュウヨウ</t>
    </rPh>
    <rPh sb="5" eb="6">
      <t>オモ</t>
    </rPh>
    <phoneticPr fontId="1"/>
  </si>
  <si>
    <t>無回答</t>
    <phoneticPr fontId="1"/>
  </si>
  <si>
    <t>吸って
いない</t>
    <rPh sb="0" eb="1">
      <t>ス</t>
    </rPh>
    <phoneticPr fontId="2"/>
  </si>
  <si>
    <t>どちらかと
いえば
満足</t>
    <rPh sb="10" eb="11">
      <t>マン</t>
    </rPh>
    <rPh sb="11" eb="12">
      <t>アシ</t>
    </rPh>
    <phoneticPr fontId="2"/>
  </si>
  <si>
    <t>参加
したい</t>
    <rPh sb="0" eb="2">
      <t>サンカ</t>
    </rPh>
    <phoneticPr fontId="2"/>
  </si>
  <si>
    <t>参加
したくない</t>
    <rPh sb="0" eb="2">
      <t>サンカ</t>
    </rPh>
    <phoneticPr fontId="2"/>
  </si>
  <si>
    <t>弘前の景観保全の取り組みについて重要だと思いますか（単一回答）</t>
    <phoneticPr fontId="8"/>
  </si>
  <si>
    <t>上段：回答数
下段：回答比率</t>
    <phoneticPr fontId="1"/>
  </si>
  <si>
    <t>まあよい</t>
    <phoneticPr fontId="2"/>
  </si>
  <si>
    <t>あまりよくない</t>
    <phoneticPr fontId="2"/>
  </si>
  <si>
    <t>よくない</t>
    <phoneticPr fontId="2"/>
  </si>
  <si>
    <t>ぜひ来てほしい</t>
    <rPh sb="2" eb="3">
      <t>キ</t>
    </rPh>
    <phoneticPr fontId="2"/>
  </si>
  <si>
    <t>来てほしい</t>
    <rPh sb="0" eb="1">
      <t>キ</t>
    </rPh>
    <phoneticPr fontId="2"/>
  </si>
  <si>
    <t>あまり来てほしくない</t>
    <rPh sb="3" eb="4">
      <t>キ</t>
    </rPh>
    <phoneticPr fontId="2"/>
  </si>
  <si>
    <t>来てほしくない</t>
    <rPh sb="0" eb="1">
      <t>キ</t>
    </rPh>
    <phoneticPr fontId="2"/>
  </si>
  <si>
    <t>その他</t>
    <rPh sb="2" eb="3">
      <t>タ</t>
    </rPh>
    <phoneticPr fontId="1"/>
  </si>
  <si>
    <t>１0　安全・安心</t>
    <rPh sb="3" eb="5">
      <t>アンゼン</t>
    </rPh>
    <rPh sb="6" eb="8">
      <t>アンシン</t>
    </rPh>
    <phoneticPr fontId="8"/>
  </si>
  <si>
    <t>施設の統合</t>
    <rPh sb="0" eb="2">
      <t>シセツ</t>
    </rPh>
    <rPh sb="3" eb="5">
      <t>トウゴウ</t>
    </rPh>
    <phoneticPr fontId="1"/>
  </si>
  <si>
    <t>老朽化施設の休廃止</t>
    <rPh sb="0" eb="3">
      <t>ロウキュウカ</t>
    </rPh>
    <rPh sb="3" eb="5">
      <t>シセツ</t>
    </rPh>
    <rPh sb="6" eb="7">
      <t>キュウ</t>
    </rPh>
    <rPh sb="7" eb="9">
      <t>ハイシ</t>
    </rPh>
    <phoneticPr fontId="1"/>
  </si>
  <si>
    <t>施設の売却</t>
    <rPh sb="0" eb="2">
      <t>シセツ</t>
    </rPh>
    <rPh sb="3" eb="5">
      <t>バイキャク</t>
    </rPh>
    <phoneticPr fontId="1"/>
  </si>
  <si>
    <t>施設使用料の値上げ</t>
    <rPh sb="0" eb="2">
      <t>シセツ</t>
    </rPh>
    <rPh sb="2" eb="4">
      <t>シヨウ</t>
    </rPh>
    <rPh sb="4" eb="5">
      <t>リョウ</t>
    </rPh>
    <rPh sb="6" eb="8">
      <t>ネア</t>
    </rPh>
    <phoneticPr fontId="1"/>
  </si>
  <si>
    <t>維持管理費の削減</t>
    <rPh sb="0" eb="2">
      <t>イジ</t>
    </rPh>
    <rPh sb="2" eb="5">
      <t>カンリヒ</t>
    </rPh>
    <rPh sb="6" eb="8">
      <t>サクゲン</t>
    </rPh>
    <phoneticPr fontId="1"/>
  </si>
  <si>
    <t>わからない</t>
    <phoneticPr fontId="1"/>
  </si>
  <si>
    <t>特にない</t>
    <rPh sb="0" eb="1">
      <t>トク</t>
    </rPh>
    <phoneticPr fontId="1"/>
  </si>
  <si>
    <t>問２</t>
    <rPh sb="0" eb="1">
      <t>ト</t>
    </rPh>
    <phoneticPr fontId="1"/>
  </si>
  <si>
    <t>Ｒ２</t>
    <phoneticPr fontId="8"/>
  </si>
  <si>
    <t>問３</t>
    <rPh sb="0" eb="1">
      <t>トイ</t>
    </rPh>
    <phoneticPr fontId="1"/>
  </si>
  <si>
    <t>問４</t>
    <rPh sb="0" eb="1">
      <t>ト</t>
    </rPh>
    <phoneticPr fontId="1"/>
  </si>
  <si>
    <t>問８</t>
    <rPh sb="0" eb="1">
      <t>トイ</t>
    </rPh>
    <phoneticPr fontId="1"/>
  </si>
  <si>
    <t>問１２</t>
    <rPh sb="0" eb="1">
      <t>トイ</t>
    </rPh>
    <phoneticPr fontId="1"/>
  </si>
  <si>
    <t>よい</t>
    <phoneticPr fontId="2"/>
  </si>
  <si>
    <t>よくない</t>
    <phoneticPr fontId="2"/>
  </si>
  <si>
    <t>よい</t>
    <phoneticPr fontId="2"/>
  </si>
  <si>
    <t>７　商工業</t>
    <rPh sb="2" eb="5">
      <t>ショウコウギョウ</t>
    </rPh>
    <phoneticPr fontId="8"/>
  </si>
  <si>
    <t>８　観光</t>
    <rPh sb="2" eb="4">
      <t>カンコウ</t>
    </rPh>
    <phoneticPr fontId="8"/>
  </si>
  <si>
    <t>９　環境・エネルギー</t>
    <rPh sb="2" eb="4">
      <t>カンキョウ</t>
    </rPh>
    <phoneticPr fontId="8"/>
  </si>
  <si>
    <t>１１　雪対策</t>
    <rPh sb="3" eb="4">
      <t>ユキ</t>
    </rPh>
    <rPh sb="4" eb="6">
      <t>タイサク</t>
    </rPh>
    <phoneticPr fontId="8"/>
  </si>
  <si>
    <t>１２　都市基盤</t>
    <rPh sb="3" eb="5">
      <t>トシ</t>
    </rPh>
    <rPh sb="5" eb="7">
      <t>キバン</t>
    </rPh>
    <phoneticPr fontId="8"/>
  </si>
  <si>
    <t>１３　景観・文化財</t>
    <rPh sb="3" eb="5">
      <t>ケイカン</t>
    </rPh>
    <rPh sb="6" eb="9">
      <t>ブンカザイ</t>
    </rPh>
    <phoneticPr fontId="8"/>
  </si>
  <si>
    <t>問３７</t>
    <rPh sb="0" eb="1">
      <t>トイ</t>
    </rPh>
    <phoneticPr fontId="1"/>
  </si>
  <si>
    <t>１４　市民協働</t>
    <rPh sb="3" eb="5">
      <t>シミン</t>
    </rPh>
    <rPh sb="5" eb="7">
      <t>キョウドウ</t>
    </rPh>
    <phoneticPr fontId="8"/>
  </si>
  <si>
    <t>１５　その他</t>
    <rPh sb="5" eb="6">
      <t>タ</t>
    </rPh>
    <phoneticPr fontId="8"/>
  </si>
  <si>
    <t>Ｒ２</t>
    <phoneticPr fontId="1"/>
  </si>
  <si>
    <t>問５３</t>
    <phoneticPr fontId="8"/>
  </si>
  <si>
    <t>あまり
参加
していない</t>
    <rPh sb="4" eb="6">
      <t>サンカ</t>
    </rPh>
    <phoneticPr fontId="2"/>
  </si>
  <si>
    <t>意識している</t>
    <rPh sb="0" eb="2">
      <t>イシキ</t>
    </rPh>
    <phoneticPr fontId="2"/>
  </si>
  <si>
    <t>どちらかというと意識している</t>
    <rPh sb="8" eb="10">
      <t>イシキ</t>
    </rPh>
    <phoneticPr fontId="2"/>
  </si>
  <si>
    <t>どちらかというと意識していない</t>
    <rPh sb="8" eb="10">
      <t>イシキ</t>
    </rPh>
    <phoneticPr fontId="2"/>
  </si>
  <si>
    <t>意識していない</t>
    <rPh sb="0" eb="2">
      <t>イシキ</t>
    </rPh>
    <phoneticPr fontId="2"/>
  </si>
  <si>
    <t>どちらともいえない</t>
    <phoneticPr fontId="2"/>
  </si>
  <si>
    <t>どちらともいえない</t>
    <phoneticPr fontId="2"/>
  </si>
  <si>
    <t>無回答</t>
    <rPh sb="0" eb="3">
      <t>ムカイトウ</t>
    </rPh>
    <phoneticPr fontId="1"/>
  </si>
  <si>
    <t>子どもの登下校時にあいさつや言葉をかける運動に参加するなど、地域の子どもの見守りを意識していますか（単一回答）</t>
    <rPh sb="50" eb="52">
      <t>タンイツ</t>
    </rPh>
    <rPh sb="52" eb="54">
      <t>カイトウ</t>
    </rPh>
    <phoneticPr fontId="1"/>
  </si>
  <si>
    <t>弘前市の子どもにとって学習しやすい教育環境（教育に関する取り組みや学校施設など）だと思いますか（単一回答）</t>
    <rPh sb="48" eb="50">
      <t>タンイツ</t>
    </rPh>
    <rPh sb="50" eb="52">
      <t>カイトウ</t>
    </rPh>
    <phoneticPr fontId="1"/>
  </si>
  <si>
    <t>文化・芸術に係る活動への参加や文化・芸術公演などの鑑賞をしていますか（単一回答）</t>
    <rPh sb="0" eb="2">
      <t>ブンカ</t>
    </rPh>
    <rPh sb="3" eb="5">
      <t>ゲイジュツ</t>
    </rPh>
    <rPh sb="6" eb="7">
      <t>カカ</t>
    </rPh>
    <rPh sb="8" eb="10">
      <t>カツドウ</t>
    </rPh>
    <rPh sb="12" eb="14">
      <t>サンカ</t>
    </rPh>
    <rPh sb="15" eb="17">
      <t>ブンカ</t>
    </rPh>
    <rPh sb="18" eb="20">
      <t>ゲイジュツ</t>
    </rPh>
    <rPh sb="20" eb="22">
      <t>コウエン</t>
    </rPh>
    <rPh sb="25" eb="27">
      <t>カンショウ</t>
    </rPh>
    <rPh sb="35" eb="37">
      <t>タンイツ</t>
    </rPh>
    <rPh sb="37" eb="39">
      <t>カイトウ</t>
    </rPh>
    <phoneticPr fontId="1"/>
  </si>
  <si>
    <t>子育てに係る負担が軽減されていると思いますか（単一回答）</t>
    <rPh sb="23" eb="25">
      <t>タンイツ</t>
    </rPh>
    <rPh sb="25" eb="27">
      <t>カイトウ</t>
    </rPh>
    <phoneticPr fontId="1"/>
  </si>
  <si>
    <t>幼児教育や保育サービスが整っていると思いますか（単一回答）</t>
    <phoneticPr fontId="8"/>
  </si>
  <si>
    <t>子育てしやすいまちだと思いますか（単一回答）</t>
    <phoneticPr fontId="1"/>
  </si>
  <si>
    <t>自分の健康状態をどう思いますか（単一回答）</t>
    <rPh sb="16" eb="18">
      <t>タンイツ</t>
    </rPh>
    <rPh sb="18" eb="20">
      <t>カイトウ</t>
    </rPh>
    <phoneticPr fontId="1"/>
  </si>
  <si>
    <t>休日や夜間などの緊急時に適切な救急医療が受けられることについて（単一回答）</t>
    <phoneticPr fontId="1"/>
  </si>
  <si>
    <t>生きがいを感じていますか（単一回答）</t>
    <rPh sb="13" eb="15">
      <t>タンイツ</t>
    </rPh>
    <rPh sb="15" eb="17">
      <t>カイトウ</t>
    </rPh>
    <phoneticPr fontId="1"/>
  </si>
  <si>
    <t>自分の趣味に関する用事の時だけ出かける</t>
    <phoneticPr fontId="1"/>
  </si>
  <si>
    <t>近所のコンビニなどには出かける</t>
    <phoneticPr fontId="1"/>
  </si>
  <si>
    <t>自室からは出るが、家からは出ない</t>
    <phoneticPr fontId="1"/>
  </si>
  <si>
    <t>自室からほとんど出ない</t>
    <phoneticPr fontId="1"/>
  </si>
  <si>
    <t>該当する人はいない</t>
    <phoneticPr fontId="1"/>
  </si>
  <si>
    <t>※６５歳以上の方対象
介護予防事業のための活動（ヒロロほかで実施している高齢者健康トレーニング教室や高齢者が集うことができるふれあいの居場所など）に参加していますか（単一回答）</t>
    <rPh sb="3" eb="6">
      <t>サイイジョウ</t>
    </rPh>
    <rPh sb="7" eb="8">
      <t>カタ</t>
    </rPh>
    <rPh sb="8" eb="10">
      <t>タイショウ</t>
    </rPh>
    <rPh sb="83" eb="85">
      <t>タンイツ</t>
    </rPh>
    <rPh sb="85" eb="87">
      <t>カイトウ</t>
    </rPh>
    <phoneticPr fontId="1"/>
  </si>
  <si>
    <t>※６５歳未満の方対象
６５歳以上になった際には、介護予防事業のための活動（ヒロロほかで実施している高齢者健康トレーニング教室や高齢者が集うことができるふれあいの居場所など）に参加したいと思いますか（単一回答）</t>
    <rPh sb="3" eb="6">
      <t>サイミマン</t>
    </rPh>
    <rPh sb="7" eb="8">
      <t>カタ</t>
    </rPh>
    <rPh sb="8" eb="10">
      <t>タイショウ</t>
    </rPh>
    <rPh sb="99" eb="101">
      <t>タンイツ</t>
    </rPh>
    <rPh sb="101" eb="103">
      <t>カイトウ</t>
    </rPh>
    <phoneticPr fontId="1"/>
  </si>
  <si>
    <t>雇用の創出や労働環境の充実が図られていることについて（単一回答）</t>
    <phoneticPr fontId="1"/>
  </si>
  <si>
    <t>地域産業の活性化、中心市街地などの賑わい創出や地元生産品の消費拡大など、市の商工業振興について（単一回答）</t>
    <phoneticPr fontId="1"/>
  </si>
  <si>
    <t>公害、ごみ、害虫など、日常生活における生活環境について（単一回答）</t>
    <phoneticPr fontId="1"/>
  </si>
  <si>
    <t>災害等に対する取り組み（防災訓練、災害時の市の体制、市民への防災啓発など）について（単一回答）</t>
    <rPh sb="0" eb="2">
      <t>サイガイ</t>
    </rPh>
    <rPh sb="2" eb="3">
      <t>トウ</t>
    </rPh>
    <rPh sb="4" eb="5">
      <t>タイ</t>
    </rPh>
    <rPh sb="7" eb="8">
      <t>ト</t>
    </rPh>
    <rPh sb="9" eb="10">
      <t>ク</t>
    </rPh>
    <rPh sb="12" eb="14">
      <t>ボウサイ</t>
    </rPh>
    <rPh sb="14" eb="16">
      <t>クンレン</t>
    </rPh>
    <rPh sb="17" eb="19">
      <t>サイガイ</t>
    </rPh>
    <rPh sb="19" eb="20">
      <t>ジ</t>
    </rPh>
    <rPh sb="21" eb="22">
      <t>シ</t>
    </rPh>
    <rPh sb="23" eb="25">
      <t>タイセイ</t>
    </rPh>
    <rPh sb="26" eb="28">
      <t>シミン</t>
    </rPh>
    <rPh sb="30" eb="32">
      <t>ボウサイ</t>
    </rPh>
    <rPh sb="32" eb="34">
      <t>ケイハツ</t>
    </rPh>
    <phoneticPr fontId="1"/>
  </si>
  <si>
    <t>防犯や交通安全など、安全・安心な生活環境について（単一回答）</t>
    <phoneticPr fontId="1"/>
  </si>
  <si>
    <t>冬期間における安全・安心な道路環境について（単一回答）</t>
    <phoneticPr fontId="1"/>
  </si>
  <si>
    <t>雪対策について新しい取り組みが行われていると感じていますか（単一回答）</t>
    <phoneticPr fontId="1"/>
  </si>
  <si>
    <t>市内の公園が適切に管理されていると感じますか（単一回答）</t>
    <rPh sb="23" eb="25">
      <t>タンイツ</t>
    </rPh>
    <rPh sb="25" eb="27">
      <t>カイトウ</t>
    </rPh>
    <phoneticPr fontId="1"/>
  </si>
  <si>
    <t>道路整備について（単一回答）</t>
    <phoneticPr fontId="1"/>
  </si>
  <si>
    <t>道路の安全・安心について（単一回答）</t>
    <phoneticPr fontId="1"/>
  </si>
  <si>
    <t>安全な水道水をいつでも利用できることについて（単一回答）</t>
    <phoneticPr fontId="1"/>
  </si>
  <si>
    <t>下水道により衛生的で快適な生活が送れることについて（単一回答）</t>
    <phoneticPr fontId="1"/>
  </si>
  <si>
    <t>市の中心部へ出かける時の移動手段について（単一回答）</t>
    <rPh sb="21" eb="23">
      <t>タンイツ</t>
    </rPh>
    <rPh sb="23" eb="25">
      <t>カイトウ</t>
    </rPh>
    <phoneticPr fontId="1"/>
  </si>
  <si>
    <t>郷土弘前の歴史と文化遺産に親しみを感じていますか（単一回答）</t>
    <phoneticPr fontId="1"/>
  </si>
  <si>
    <t>文化財の公開・活用イベント等に参加したことがありますか（単一回答）</t>
    <phoneticPr fontId="8"/>
  </si>
  <si>
    <t>昨年度、弘前市の文化財（建造物・史跡・名勝）を訪れたことがありますか（単一回答）</t>
    <phoneticPr fontId="8"/>
  </si>
  <si>
    <t>弘前の景観の魅力について（単一回答）</t>
    <phoneticPr fontId="1"/>
  </si>
  <si>
    <t>市民・町会・学生・企業等・行政がお互いに連携し、協力し合いながらまちづくりに取り組んでいると思いますか（単一回答）</t>
    <phoneticPr fontId="1"/>
  </si>
  <si>
    <t>大学が実施する公開講座や学園祭への参加、教員や学生との交流、図書館等の施設の活用などをしていますか（単一回答）</t>
    <rPh sb="0" eb="2">
      <t>ダイガク</t>
    </rPh>
    <rPh sb="3" eb="5">
      <t>ジッシ</t>
    </rPh>
    <rPh sb="7" eb="9">
      <t>コウカイ</t>
    </rPh>
    <rPh sb="9" eb="11">
      <t>コウザ</t>
    </rPh>
    <rPh sb="12" eb="15">
      <t>ガクエンサイ</t>
    </rPh>
    <rPh sb="17" eb="19">
      <t>サンカ</t>
    </rPh>
    <rPh sb="20" eb="22">
      <t>キョウイン</t>
    </rPh>
    <rPh sb="23" eb="25">
      <t>ガクセイ</t>
    </rPh>
    <rPh sb="27" eb="29">
      <t>コウリュウ</t>
    </rPh>
    <rPh sb="30" eb="33">
      <t>トショカン</t>
    </rPh>
    <rPh sb="33" eb="34">
      <t>トウ</t>
    </rPh>
    <rPh sb="35" eb="37">
      <t>シセツ</t>
    </rPh>
    <rPh sb="38" eb="40">
      <t>カツヨウ</t>
    </rPh>
    <phoneticPr fontId="1"/>
  </si>
  <si>
    <t>「アイデアポスト」、「市政懇談会」、「出前講座」、各種会議や意見交換会など、市民が意見や提案を伝える広聴の機会について（単一回答）</t>
    <phoneticPr fontId="1"/>
  </si>
  <si>
    <t>「広報ひろさき」、「市ホームページ」、「フェイスブック」、「出前講座」など市民に広く市政情報を提供する広報活動について（単一回答）</t>
    <phoneticPr fontId="1"/>
  </si>
  <si>
    <t>市から発信される情報はどこから入手していますか（３つまで）</t>
    <phoneticPr fontId="8"/>
  </si>
  <si>
    <t>弘前市の良いところを市外の人に伝えたいと思いますか（単一回答）</t>
    <phoneticPr fontId="1"/>
  </si>
  <si>
    <t>「広報ひろさき」などの広報活動による情報が役に立ちましたか（単一回答）</t>
    <phoneticPr fontId="8"/>
  </si>
  <si>
    <t>住みよいと思う理由をお答えください（３つまで）</t>
    <phoneticPr fontId="8"/>
  </si>
  <si>
    <t>公共施設の老朽化が進み、財政状況も厳しくなる中で、これからも維持し続けてほしい公共施設はありますか（３つまで）</t>
    <phoneticPr fontId="8"/>
  </si>
  <si>
    <t>公共施設を取り巻く厳しい状況の中で必要だと考える取り組みはありますか（２つまで）</t>
    <phoneticPr fontId="1"/>
  </si>
  <si>
    <t>保育料などの軽減に関する取り組みがなされている</t>
    <phoneticPr fontId="1"/>
  </si>
  <si>
    <t>保育料などの軽減に関する取り組みが不十分</t>
    <rPh sb="6" eb="8">
      <t>ケイゲン</t>
    </rPh>
    <phoneticPr fontId="1"/>
  </si>
  <si>
    <t>医療費の
軽減に
関する
取り組みがなされている</t>
    <phoneticPr fontId="1"/>
  </si>
  <si>
    <t>多子家族
世帯への
優遇に
関する
取り組みがなされている</t>
    <phoneticPr fontId="1"/>
  </si>
  <si>
    <t>子育て
支援
サービス
や施設の
数が
充実している</t>
    <phoneticPr fontId="1"/>
  </si>
  <si>
    <t>ある</t>
    <phoneticPr fontId="2"/>
  </si>
  <si>
    <t>ない</t>
    <phoneticPr fontId="2"/>
  </si>
  <si>
    <t>公共施設などに配置されているチラシ等</t>
    <phoneticPr fontId="1"/>
  </si>
  <si>
    <t>町会や公民館、学校（コミュニティ・スクールの活動を含む）やPTA、NPO・ボランティア団体、企業などが行う地域の活動やイベントに参加していますか　（単一回答）</t>
    <rPh sb="0" eb="2">
      <t>チョウカイ</t>
    </rPh>
    <rPh sb="3" eb="6">
      <t>コウミンカン</t>
    </rPh>
    <rPh sb="7" eb="9">
      <t>ガッコウ</t>
    </rPh>
    <rPh sb="22" eb="24">
      <t>カツドウ</t>
    </rPh>
    <rPh sb="25" eb="26">
      <t>フク</t>
    </rPh>
    <rPh sb="43" eb="45">
      <t>ダンタイ</t>
    </rPh>
    <rPh sb="46" eb="48">
      <t>キギョウ</t>
    </rPh>
    <rPh sb="51" eb="52">
      <t>オコナ</t>
    </rPh>
    <rPh sb="53" eb="55">
      <t>チイキ</t>
    </rPh>
    <rPh sb="56" eb="58">
      <t>カツドウ</t>
    </rPh>
    <rPh sb="64" eb="66">
      <t>サンカ</t>
    </rPh>
    <phoneticPr fontId="1"/>
  </si>
  <si>
    <t>Ｒ3</t>
    <phoneticPr fontId="1"/>
  </si>
  <si>
    <t>現在、足腰に痛みがありますか（単一回答）</t>
    <rPh sb="15" eb="19">
      <t>タンイツカイトウ</t>
    </rPh>
    <phoneticPr fontId="1"/>
  </si>
  <si>
    <t>平日の睡眠時間は、何時間くらいとっていますか（単一回答）</t>
    <phoneticPr fontId="8"/>
  </si>
  <si>
    <t>8時間以上</t>
    <phoneticPr fontId="1"/>
  </si>
  <si>
    <t>7時間</t>
    <phoneticPr fontId="1"/>
  </si>
  <si>
    <t>6時間</t>
    <phoneticPr fontId="1"/>
  </si>
  <si>
    <t>5時間</t>
    <phoneticPr fontId="1"/>
  </si>
  <si>
    <t>4時間未満</t>
    <phoneticPr fontId="1"/>
  </si>
  <si>
    <t>健康のために気を付けていることはありますか（複数回答）</t>
    <phoneticPr fontId="8"/>
  </si>
  <si>
    <t>家庭での定期的な血圧測定</t>
    <phoneticPr fontId="1"/>
  </si>
  <si>
    <t>歩数計の使用</t>
    <phoneticPr fontId="1"/>
  </si>
  <si>
    <t>定期的な健診受診</t>
    <phoneticPr fontId="1"/>
  </si>
  <si>
    <t>あてはまるものはない</t>
    <phoneticPr fontId="1"/>
  </si>
  <si>
    <t>食事について気をつけていることはありますか（複数回答）</t>
    <phoneticPr fontId="8"/>
  </si>
  <si>
    <t>主食・主菜・副菜をそろえたバランスのとれた食事にする</t>
    <phoneticPr fontId="1"/>
  </si>
  <si>
    <t>特になし</t>
    <phoneticPr fontId="1"/>
  </si>
  <si>
    <t>塩分を
控える</t>
    <phoneticPr fontId="1"/>
  </si>
  <si>
    <t>間食を
控える</t>
    <phoneticPr fontId="1"/>
  </si>
  <si>
    <t>油物を
控える</t>
    <phoneticPr fontId="1"/>
  </si>
  <si>
    <t>１日３食
食べる</t>
    <phoneticPr fontId="1"/>
  </si>
  <si>
    <t>野菜を
毎食とる</t>
    <phoneticPr fontId="1"/>
  </si>
  <si>
    <t>毎日食べている</t>
    <phoneticPr fontId="1"/>
  </si>
  <si>
    <t>ほとんどいつも食べている</t>
    <phoneticPr fontId="1"/>
  </si>
  <si>
    <t>時々食べている</t>
    <phoneticPr fontId="1"/>
  </si>
  <si>
    <t>まれに食べている</t>
    <phoneticPr fontId="1"/>
  </si>
  <si>
    <t>仕事</t>
    <rPh sb="0" eb="2">
      <t>シゴト</t>
    </rPh>
    <phoneticPr fontId="1"/>
  </si>
  <si>
    <t>社会活動</t>
    <rPh sb="0" eb="2">
      <t>シャカイ</t>
    </rPh>
    <rPh sb="2" eb="4">
      <t>カツドウ</t>
    </rPh>
    <phoneticPr fontId="1"/>
  </si>
  <si>
    <t>趣味</t>
    <rPh sb="0" eb="2">
      <t>シュミ</t>
    </rPh>
    <phoneticPr fontId="1"/>
  </si>
  <si>
    <t>外出</t>
    <rPh sb="0" eb="2">
      <t>ガイシュツ</t>
    </rPh>
    <phoneticPr fontId="1"/>
  </si>
  <si>
    <t>人との交流</t>
    <rPh sb="0" eb="1">
      <t>ヒト</t>
    </rPh>
    <rPh sb="3" eb="5">
      <t>コウリュウ</t>
    </rPh>
    <phoneticPr fontId="1"/>
  </si>
  <si>
    <t>そう思った理由をお答えください
（複数回答）</t>
    <phoneticPr fontId="8"/>
  </si>
  <si>
    <t>日帰りで近隣に旅行をするとしたら、どこへ行きたいですか（複数回答）</t>
    <phoneticPr fontId="8"/>
  </si>
  <si>
    <t>市内</t>
    <phoneticPr fontId="1"/>
  </si>
  <si>
    <t>中南津軽圏域</t>
    <phoneticPr fontId="1"/>
  </si>
  <si>
    <t>西北津軽圏域</t>
    <phoneticPr fontId="1"/>
  </si>
  <si>
    <t>その他青森県内</t>
    <phoneticPr fontId="1"/>
  </si>
  <si>
    <t>北東北</t>
    <phoneticPr fontId="1"/>
  </si>
  <si>
    <t>南東北</t>
    <phoneticPr fontId="1"/>
  </si>
  <si>
    <t>北海道</t>
    <phoneticPr fontId="1"/>
  </si>
  <si>
    <t>特にない</t>
    <phoneticPr fontId="1"/>
  </si>
  <si>
    <t>宿泊ありで近隣に旅行をするとしたら、どこへ行きたいですか（複数回答）</t>
    <phoneticPr fontId="8"/>
  </si>
  <si>
    <t>Ｒ３</t>
    <phoneticPr fontId="1"/>
  </si>
  <si>
    <t>問３８</t>
    <rPh sb="0" eb="1">
      <t>トイ</t>
    </rPh>
    <phoneticPr fontId="1"/>
  </si>
  <si>
    <t>問３９</t>
    <rPh sb="0" eb="1">
      <t>トイ</t>
    </rPh>
    <phoneticPr fontId="1"/>
  </si>
  <si>
    <t>問５２</t>
    <rPh sb="0" eb="1">
      <t>トイ</t>
    </rPh>
    <phoneticPr fontId="1"/>
  </si>
  <si>
    <t>問５４</t>
    <rPh sb="0" eb="1">
      <t>トイ</t>
    </rPh>
    <phoneticPr fontId="1"/>
  </si>
  <si>
    <t>「夫は外で働き、妻は家庭を守るべき」という考え方についてどう思いますか（単一回答）</t>
    <rPh sb="1" eb="2">
      <t>オット</t>
    </rPh>
    <rPh sb="8" eb="9">
      <t>ツマ</t>
    </rPh>
    <phoneticPr fontId="1"/>
  </si>
  <si>
    <t>職場や町会・PTA活動の場など、地域社会全体で男女の地位や立場は平等になっていると思いますか（単一回答）</t>
    <rPh sb="0" eb="2">
      <t>ショクバ</t>
    </rPh>
    <rPh sb="3" eb="5">
      <t>チョウカイ</t>
    </rPh>
    <rPh sb="9" eb="11">
      <t>カツドウ</t>
    </rPh>
    <rPh sb="12" eb="13">
      <t>バ</t>
    </rPh>
    <rPh sb="16" eb="18">
      <t>チイキ</t>
    </rPh>
    <rPh sb="18" eb="20">
      <t>シャカイ</t>
    </rPh>
    <rPh sb="20" eb="22">
      <t>ゼンタイ</t>
    </rPh>
    <rPh sb="23" eb="25">
      <t>ダンジョ</t>
    </rPh>
    <rPh sb="26" eb="28">
      <t>チイ</t>
    </rPh>
    <rPh sb="29" eb="31">
      <t>タチバ</t>
    </rPh>
    <rPh sb="32" eb="34">
      <t>ビョウドウ</t>
    </rPh>
    <rPh sb="41" eb="42">
      <t>オモ</t>
    </rPh>
    <phoneticPr fontId="1"/>
  </si>
  <si>
    <t>集会施設</t>
    <phoneticPr fontId="1"/>
  </si>
  <si>
    <t>文化施設</t>
    <phoneticPr fontId="1"/>
  </si>
  <si>
    <t>図書館・博物館</t>
    <phoneticPr fontId="1"/>
  </si>
  <si>
    <t>スポーツ施設</t>
    <phoneticPr fontId="1"/>
  </si>
  <si>
    <t>レクリエーション・
観光・
余暇施設</t>
    <phoneticPr fontId="1"/>
  </si>
  <si>
    <t>学校・教育施設</t>
    <phoneticPr fontId="1"/>
  </si>
  <si>
    <t>子育て支援施設</t>
    <phoneticPr fontId="1"/>
  </si>
  <si>
    <t>保健・福祉施設</t>
    <phoneticPr fontId="1"/>
  </si>
  <si>
    <t>市営住宅</t>
    <phoneticPr fontId="1"/>
  </si>
  <si>
    <t>斎場</t>
    <phoneticPr fontId="1"/>
  </si>
  <si>
    <t>問５６</t>
    <rPh sb="0" eb="1">
      <t>トイ</t>
    </rPh>
    <phoneticPr fontId="1"/>
  </si>
  <si>
    <t>市は、医療や福祉、産業、観光など、さまざまな分野で近隣市町村とうまく連携して取り組んでいると思いますか（単一回答）</t>
    <rPh sb="0" eb="1">
      <t>シ</t>
    </rPh>
    <rPh sb="3" eb="5">
      <t>イリョウ</t>
    </rPh>
    <rPh sb="6" eb="8">
      <t>フクシ</t>
    </rPh>
    <rPh sb="9" eb="11">
      <t>サンギョウ</t>
    </rPh>
    <rPh sb="12" eb="14">
      <t>カンコウ</t>
    </rPh>
    <rPh sb="22" eb="24">
      <t>ブンヤ</t>
    </rPh>
    <rPh sb="25" eb="27">
      <t>キンリン</t>
    </rPh>
    <rPh sb="27" eb="30">
      <t>シチョウソン</t>
    </rPh>
    <rPh sb="34" eb="36">
      <t>レンケイ</t>
    </rPh>
    <rPh sb="38" eb="39">
      <t>ト</t>
    </rPh>
    <rPh sb="40" eb="41">
      <t>ク</t>
    </rPh>
    <rPh sb="46" eb="47">
      <t>オモ</t>
    </rPh>
    <phoneticPr fontId="1"/>
  </si>
  <si>
    <t>問５７</t>
    <rPh sb="0" eb="1">
      <t>ト</t>
    </rPh>
    <phoneticPr fontId="1"/>
  </si>
  <si>
    <t>問２６</t>
    <rPh sb="0" eb="1">
      <t>トイ</t>
    </rPh>
    <phoneticPr fontId="1"/>
  </si>
  <si>
    <t>問１５</t>
    <phoneticPr fontId="8"/>
  </si>
  <si>
    <t>問１６</t>
    <phoneticPr fontId="8"/>
  </si>
  <si>
    <t>問１７</t>
    <phoneticPr fontId="8"/>
  </si>
  <si>
    <t>問２５</t>
    <rPh sb="0" eb="1">
      <t>トイ</t>
    </rPh>
    <phoneticPr fontId="1"/>
  </si>
  <si>
    <t>問２８</t>
    <phoneticPr fontId="8"/>
  </si>
  <si>
    <t>問３０</t>
    <rPh sb="0" eb="1">
      <t>トイ</t>
    </rPh>
    <phoneticPr fontId="1"/>
  </si>
  <si>
    <t>問３２</t>
    <rPh sb="0" eb="1">
      <t>トイ</t>
    </rPh>
    <phoneticPr fontId="1"/>
  </si>
  <si>
    <t>問３３</t>
    <rPh sb="0" eb="1">
      <t>トイ</t>
    </rPh>
    <phoneticPr fontId="1"/>
  </si>
  <si>
    <t>問３４</t>
    <rPh sb="0" eb="1">
      <t>トイ</t>
    </rPh>
    <phoneticPr fontId="1"/>
  </si>
  <si>
    <t>問３５</t>
    <rPh sb="0" eb="1">
      <t>トイ</t>
    </rPh>
    <phoneticPr fontId="1"/>
  </si>
  <si>
    <t>問３６</t>
    <rPh sb="0" eb="1">
      <t>トイ</t>
    </rPh>
    <phoneticPr fontId="1"/>
  </si>
  <si>
    <t>問４０</t>
    <rPh sb="0" eb="1">
      <t>トイ</t>
    </rPh>
    <phoneticPr fontId="1"/>
  </si>
  <si>
    <t>問４１</t>
    <rPh sb="0" eb="1">
      <t>トイ</t>
    </rPh>
    <phoneticPr fontId="1"/>
  </si>
  <si>
    <t>問４２</t>
    <rPh sb="0" eb="1">
      <t>トイ</t>
    </rPh>
    <phoneticPr fontId="1"/>
  </si>
  <si>
    <t>問４７</t>
    <rPh sb="0" eb="1">
      <t>トイ</t>
    </rPh>
    <phoneticPr fontId="1"/>
  </si>
  <si>
    <t>Ｒ３</t>
    <phoneticPr fontId="8"/>
  </si>
  <si>
    <t>Ｒ4</t>
    <phoneticPr fontId="1"/>
  </si>
  <si>
    <t>Ｒ4</t>
    <phoneticPr fontId="8"/>
  </si>
  <si>
    <t>Ｒ４</t>
  </si>
  <si>
    <t>Ｒ4</t>
  </si>
  <si>
    <t>R4</t>
    <phoneticPr fontId="8"/>
  </si>
  <si>
    <t xml:space="preserve"> 紙巻きたばこを吸っている</t>
    <rPh sb="1" eb="3">
      <t>カミマ</t>
    </rPh>
    <rPh sb="8" eb="9">
      <t>ス</t>
    </rPh>
    <phoneticPr fontId="2"/>
  </si>
  <si>
    <t>加熱式たばこを吸っている</t>
    <rPh sb="0" eb="2">
      <t>カネツ</t>
    </rPh>
    <rPh sb="2" eb="3">
      <t>シキ</t>
    </rPh>
    <rPh sb="7" eb="8">
      <t>ス</t>
    </rPh>
    <phoneticPr fontId="2"/>
  </si>
  <si>
    <t>Ｒ４</t>
    <phoneticPr fontId="8"/>
  </si>
  <si>
    <t>就寝前のスマホ・ゲーム使用を控える</t>
    <phoneticPr fontId="1"/>
  </si>
  <si>
    <t>どんなことに生きがいを感じていますか（複数回答）</t>
    <rPh sb="19" eb="23">
      <t>フクスウカイトウ</t>
    </rPh>
    <phoneticPr fontId="1"/>
  </si>
  <si>
    <t>あなた、またはあなたの家族で６ヶ月以上連続して、下記の状態となっている方はいますか（単一回答）</t>
    <rPh sb="42" eb="46">
      <t>タンイツカイトウ</t>
    </rPh>
    <phoneticPr fontId="8"/>
  </si>
  <si>
    <t>年１回以上個人やグループで習い事や趣味、ボランティア、スポーツ、文化等に関する活動（生涯学習活動）をしていますか（単一回答）</t>
    <rPh sb="57" eb="61">
      <t>タンイツカイトウ</t>
    </rPh>
    <phoneticPr fontId="1"/>
  </si>
  <si>
    <t>社会福祉・サービスが充実し、障がい者が安心して生活できるまちであると思いますか（単一回答）
※あなたが障がい者でない場合には、障がい者になったことをイメージしてお答えください</t>
    <phoneticPr fontId="1"/>
  </si>
  <si>
    <t>外国人観光客の来訪についてどう思いますか（単一回答）
※新型コロナウイルス感染症終息後を想定してお答えください。</t>
    <rPh sb="21" eb="25">
      <t>タンイツカイトウ</t>
    </rPh>
    <phoneticPr fontId="1"/>
  </si>
  <si>
    <t>Ｒ４</t>
    <phoneticPr fontId="1"/>
  </si>
  <si>
    <t>通勤、通学、通院、買い物などのための公共交通手段が整っていることについて</t>
    <phoneticPr fontId="1"/>
  </si>
  <si>
    <r>
      <t>青少年の健全育成活動</t>
    </r>
    <r>
      <rPr>
        <vertAlign val="superscript"/>
        <sz val="8"/>
        <color theme="1"/>
        <rFont val="ＭＳ Ｐゴシック"/>
        <family val="3"/>
        <charset val="128"/>
      </rPr>
      <t>※</t>
    </r>
    <r>
      <rPr>
        <sz val="8"/>
        <color theme="1"/>
        <rFont val="ＭＳ Ｐゴシック"/>
        <family val="3"/>
        <charset val="128"/>
      </rPr>
      <t xml:space="preserve"> に参加したことがありますか（単一回答）
※子どものための体験活動やラジオ体操などの育成活動・地域行事をいいます</t>
    </r>
    <rPh sb="0" eb="3">
      <t>セイショウネン</t>
    </rPh>
    <rPh sb="4" eb="6">
      <t>ケンゼン</t>
    </rPh>
    <rPh sb="6" eb="8">
      <t>イクセイ</t>
    </rPh>
    <rPh sb="8" eb="10">
      <t>カツドウ</t>
    </rPh>
    <rPh sb="13" eb="15">
      <t>サンカ</t>
    </rPh>
    <rPh sb="26" eb="28">
      <t>タンイツ</t>
    </rPh>
    <rPh sb="28" eb="30">
      <t>カイトウ</t>
    </rPh>
    <phoneticPr fontId="1"/>
  </si>
  <si>
    <t>市内で行われる文化イベントや四季のまつりなど地域の伝統行事、城郭や寺社仏閣、洋風建築などの歴史的建造物等が、市の観光や産業の発展に生かされていると思いますか（単一回答）</t>
    <phoneticPr fontId="1"/>
  </si>
  <si>
    <t>問１０</t>
    <rPh sb="0" eb="1">
      <t>トイ</t>
    </rPh>
    <phoneticPr fontId="1"/>
  </si>
  <si>
    <r>
      <t xml:space="preserve">※問１０で「１．そう思う」「２．どちらかといえばそう思う」と回答した方のみ
</t>
    </r>
    <r>
      <rPr>
        <sz val="8"/>
        <color theme="1"/>
        <rFont val="ＭＳ Ｐゴシック"/>
        <family val="3"/>
        <charset val="128"/>
      </rPr>
      <t>上段：回答数
下段：回答比率</t>
    </r>
    <rPh sb="30" eb="32">
      <t>カイトウ</t>
    </rPh>
    <rPh sb="34" eb="35">
      <t>カタ</t>
    </rPh>
    <phoneticPr fontId="1"/>
  </si>
  <si>
    <t>問１０－１</t>
    <phoneticPr fontId="8"/>
  </si>
  <si>
    <r>
      <t xml:space="preserve">※問１０で「４．どちらかといえばそう思わない」「５．そう思わない」と回答した方のみ
</t>
    </r>
    <r>
      <rPr>
        <sz val="8"/>
        <color theme="1"/>
        <rFont val="ＭＳ Ｐゴシック"/>
        <family val="3"/>
        <charset val="128"/>
      </rPr>
      <t>上段：回答数
下段：回答比率</t>
    </r>
    <rPh sb="34" eb="36">
      <t>カイトウ</t>
    </rPh>
    <rPh sb="38" eb="39">
      <t>カタ</t>
    </rPh>
    <phoneticPr fontId="1"/>
  </si>
  <si>
    <t>問１０－２</t>
    <phoneticPr fontId="8"/>
  </si>
  <si>
    <r>
      <t>※問</t>
    </r>
    <r>
      <rPr>
        <b/>
        <i/>
        <sz val="9"/>
        <rFont val="ＭＳ Ｐゴシック"/>
        <family val="3"/>
        <charset val="128"/>
      </rPr>
      <t>１０－２に対する回答の構成比については、母数を問１０で「４．どちらかといえばそう</t>
    </r>
    <r>
      <rPr>
        <b/>
        <i/>
        <sz val="9"/>
        <color theme="1"/>
        <rFont val="ＭＳ Ｐゴシック"/>
        <family val="3"/>
        <charset val="128"/>
      </rPr>
      <t>思わない」「５．そう思わない」と</t>
    </r>
    <rPh sb="1" eb="2">
      <t>トイ</t>
    </rPh>
    <rPh sb="7" eb="8">
      <t>タイ</t>
    </rPh>
    <rPh sb="10" eb="12">
      <t>カイトウ</t>
    </rPh>
    <rPh sb="13" eb="16">
      <t>コウセイヒ</t>
    </rPh>
    <rPh sb="22" eb="24">
      <t>ボスウ</t>
    </rPh>
    <phoneticPr fontId="1"/>
  </si>
  <si>
    <t>問１１</t>
    <phoneticPr fontId="8"/>
  </si>
  <si>
    <t>問１３</t>
    <rPh sb="0" eb="1">
      <t>トイ</t>
    </rPh>
    <phoneticPr fontId="1"/>
  </si>
  <si>
    <t>問１４</t>
    <rPh sb="0" eb="1">
      <t>ト</t>
    </rPh>
    <phoneticPr fontId="1"/>
  </si>
  <si>
    <t>問１８</t>
    <phoneticPr fontId="8"/>
  </si>
  <si>
    <t>社会活動に参加する　　</t>
    <phoneticPr fontId="1"/>
  </si>
  <si>
    <t>問１９</t>
    <rPh sb="0" eb="1">
      <t>ト</t>
    </rPh>
    <phoneticPr fontId="1"/>
  </si>
  <si>
    <t>問２０</t>
    <rPh sb="0" eb="1">
      <t>トイ</t>
    </rPh>
    <phoneticPr fontId="1"/>
  </si>
  <si>
    <t>問２１－１</t>
    <rPh sb="0" eb="1">
      <t>トイ</t>
    </rPh>
    <phoneticPr fontId="1"/>
  </si>
  <si>
    <t>問２１－２</t>
    <rPh sb="0" eb="1">
      <t>トイ</t>
    </rPh>
    <phoneticPr fontId="1"/>
  </si>
  <si>
    <t>問２２</t>
    <phoneticPr fontId="8"/>
  </si>
  <si>
    <t>問２３</t>
    <rPh sb="0" eb="1">
      <t>トイ</t>
    </rPh>
    <phoneticPr fontId="1"/>
  </si>
  <si>
    <t>問２４－１</t>
    <rPh sb="0" eb="1">
      <t>ト</t>
    </rPh>
    <phoneticPr fontId="1"/>
  </si>
  <si>
    <r>
      <t>問</t>
    </r>
    <r>
      <rPr>
        <sz val="8"/>
        <rFont val="ＭＳ Ｐゴシック"/>
        <family val="3"/>
        <charset val="128"/>
      </rPr>
      <t>２４</t>
    </r>
    <r>
      <rPr>
        <sz val="8"/>
        <color theme="1"/>
        <rFont val="ＭＳ Ｐゴシック"/>
        <family val="3"/>
        <charset val="128"/>
      </rPr>
      <t>－２</t>
    </r>
    <rPh sb="0" eb="1">
      <t>ト</t>
    </rPh>
    <phoneticPr fontId="1"/>
  </si>
  <si>
    <r>
      <t xml:space="preserve">※問２４－１で「２．参加したくない」、問２４－２で「２．参加していない」と回答した方のみ
</t>
    </r>
    <r>
      <rPr>
        <sz val="8"/>
        <rFont val="ＭＳ Ｐゴシック"/>
        <family val="3"/>
        <charset val="128"/>
      </rPr>
      <t>上段：回答数
下段：回答比率</t>
    </r>
    <rPh sb="1" eb="2">
      <t>トイ</t>
    </rPh>
    <rPh sb="37" eb="39">
      <t>カイトウ</t>
    </rPh>
    <rPh sb="41" eb="42">
      <t>カタ</t>
    </rPh>
    <phoneticPr fontId="1"/>
  </si>
  <si>
    <t>※問２４－３に対する回答の構成比については、母数を問２４－１で「２．参加したくない」、問２４－２で「２．参加していない」と</t>
    <rPh sb="1" eb="2">
      <t>トイ</t>
    </rPh>
    <rPh sb="7" eb="8">
      <t>タイ</t>
    </rPh>
    <rPh sb="10" eb="12">
      <t>カイトウ</t>
    </rPh>
    <rPh sb="13" eb="16">
      <t>コウセイヒ</t>
    </rPh>
    <rPh sb="22" eb="24">
      <t>ボスウ</t>
    </rPh>
    <rPh sb="43" eb="44">
      <t>トイ</t>
    </rPh>
    <phoneticPr fontId="1"/>
  </si>
  <si>
    <t>問２７</t>
    <rPh sb="0" eb="1">
      <t>トイ</t>
    </rPh>
    <phoneticPr fontId="1"/>
  </si>
  <si>
    <t>問２９</t>
    <phoneticPr fontId="8"/>
  </si>
  <si>
    <t>問３１</t>
    <rPh sb="0" eb="1">
      <t>トイ</t>
    </rPh>
    <phoneticPr fontId="1"/>
  </si>
  <si>
    <t>保存方法を工夫している</t>
    <phoneticPr fontId="1"/>
  </si>
  <si>
    <r>
      <t>賞味期限</t>
    </r>
    <r>
      <rPr>
        <vertAlign val="superscript"/>
        <sz val="8"/>
        <color theme="1"/>
        <rFont val="ＭＳ Ｐゴシック"/>
        <family val="3"/>
        <charset val="128"/>
      </rPr>
      <t>※</t>
    </r>
    <r>
      <rPr>
        <sz val="8"/>
        <color theme="1"/>
        <rFont val="ＭＳ Ｐゴシック"/>
        <family val="3"/>
        <charset val="128"/>
      </rPr>
      <t>の近い商品を購入している</t>
    </r>
    <phoneticPr fontId="1"/>
  </si>
  <si>
    <t>料理を作り過ぎないようにしている</t>
    <phoneticPr fontId="1"/>
  </si>
  <si>
    <r>
      <t>賞味期限</t>
    </r>
    <r>
      <rPr>
        <vertAlign val="superscript"/>
        <sz val="8"/>
        <color theme="1"/>
        <rFont val="ＭＳ Ｐゴシック"/>
        <family val="3"/>
        <charset val="128"/>
      </rPr>
      <t>※</t>
    </r>
    <r>
      <rPr>
        <sz val="8"/>
        <color theme="1"/>
        <rFont val="ＭＳ Ｐゴシック"/>
        <family val="3"/>
        <charset val="128"/>
      </rPr>
      <t>を過ぎてもすぐに捨てるのではなく、自分で食べられるか判断している</t>
    </r>
    <phoneticPr fontId="1"/>
  </si>
  <si>
    <t>食べきれなかったものは工夫をして食べきるようにしている</t>
    <phoneticPr fontId="1"/>
  </si>
  <si>
    <t>飲食店では食べきれる量の注文を心がけている</t>
    <phoneticPr fontId="1"/>
  </si>
  <si>
    <t>特にない</t>
    <phoneticPr fontId="1"/>
  </si>
  <si>
    <t>　　　　　　　　 ではない。</t>
    <phoneticPr fontId="1"/>
  </si>
  <si>
    <t>問４３</t>
    <rPh sb="0" eb="1">
      <t>トイ</t>
    </rPh>
    <phoneticPr fontId="1"/>
  </si>
  <si>
    <t>問４４</t>
    <rPh sb="0" eb="1">
      <t>トイ</t>
    </rPh>
    <phoneticPr fontId="1"/>
  </si>
  <si>
    <t>問４５</t>
    <phoneticPr fontId="8"/>
  </si>
  <si>
    <t>問４６</t>
    <phoneticPr fontId="1"/>
  </si>
  <si>
    <t>問４８</t>
    <phoneticPr fontId="8"/>
  </si>
  <si>
    <t>問５１</t>
    <rPh sb="0" eb="1">
      <t>トイ</t>
    </rPh>
    <phoneticPr fontId="1"/>
  </si>
  <si>
    <t>問５５</t>
    <phoneticPr fontId="8"/>
  </si>
  <si>
    <r>
      <t>※問５６で「１．住みよいと思う」と回答した方のみ</t>
    </r>
    <r>
      <rPr>
        <sz val="8"/>
        <color theme="1"/>
        <rFont val="ＭＳ Ｐゴシック"/>
        <family val="3"/>
        <charset val="128"/>
      </rPr>
      <t xml:space="preserve">
上段：回答数
下段：回答比率</t>
    </r>
    <rPh sb="1" eb="2">
      <t>トイ</t>
    </rPh>
    <rPh sb="8" eb="9">
      <t>ス</t>
    </rPh>
    <rPh sb="13" eb="14">
      <t>オモ</t>
    </rPh>
    <rPh sb="17" eb="19">
      <t>カイトウ</t>
    </rPh>
    <rPh sb="21" eb="22">
      <t>カタ</t>
    </rPh>
    <phoneticPr fontId="1"/>
  </si>
  <si>
    <t>問５６－１</t>
    <phoneticPr fontId="8"/>
  </si>
  <si>
    <r>
      <t xml:space="preserve">※問５６で「２．住みにくいと思う」と回答した方のみ
</t>
    </r>
    <r>
      <rPr>
        <sz val="8"/>
        <color theme="1"/>
        <rFont val="ＭＳ Ｐゴシック"/>
        <family val="3"/>
        <charset val="128"/>
      </rPr>
      <t>上段：回答数
下段：回答比率</t>
    </r>
    <phoneticPr fontId="1"/>
  </si>
  <si>
    <t>問５６－２</t>
    <rPh sb="0" eb="1">
      <t>トイ</t>
    </rPh>
    <phoneticPr fontId="1"/>
  </si>
  <si>
    <t>問５８</t>
    <rPh sb="0" eb="1">
      <t>トイ</t>
    </rPh>
    <phoneticPr fontId="1"/>
  </si>
  <si>
    <t>問５９</t>
    <rPh sb="0" eb="1">
      <t>ト</t>
    </rPh>
    <phoneticPr fontId="1"/>
  </si>
  <si>
    <t>問６０</t>
    <phoneticPr fontId="8"/>
  </si>
  <si>
    <t>問６１</t>
    <phoneticPr fontId="8"/>
  </si>
  <si>
    <t>食品購入の際などに栄養成分表示を参考にする</t>
    <phoneticPr fontId="1"/>
  </si>
  <si>
    <t>ゆっくりと
よくかんで
食べる</t>
    <phoneticPr fontId="1"/>
  </si>
  <si>
    <t>運動習慣の継続</t>
    <rPh sb="5" eb="7">
      <t>ケイゾク</t>
    </rPh>
    <phoneticPr fontId="1"/>
  </si>
  <si>
    <t>起床時間をなるべく一定にする</t>
    <phoneticPr fontId="1"/>
  </si>
  <si>
    <r>
      <t>問</t>
    </r>
    <r>
      <rPr>
        <sz val="8"/>
        <rFont val="ＭＳ Ｐゴシック"/>
        <family val="3"/>
        <charset val="128"/>
      </rPr>
      <t>２４</t>
    </r>
    <r>
      <rPr>
        <sz val="8"/>
        <color theme="1"/>
        <rFont val="ＭＳ Ｐゴシック"/>
        <family val="3"/>
        <charset val="128"/>
      </rPr>
      <t>－３</t>
    </r>
    <phoneticPr fontId="8"/>
  </si>
  <si>
    <t>冷蔵庫を定期的に整理整頓して必要な食材を把握し、買い過ぎ防止を心がけている</t>
    <phoneticPr fontId="1"/>
  </si>
  <si>
    <t>※賞味期限・・・品質が変わらずにおいしく食べられる期限のこと。消費期限とは異なり、賞味期限が切れてもすぐに食べられなくなるわけ</t>
    <phoneticPr fontId="1"/>
  </si>
  <si>
    <t>月１回以上軽スポーツ(ストレッチやヨガなどを含む)、競技スポーツ、レクリエーション（ウォーキングや散歩などを含む）をしていますか（単一回答）</t>
    <rPh sb="65" eb="67">
      <t>タンイツ</t>
    </rPh>
    <rPh sb="67" eb="69">
      <t>カイトウ</t>
    </rPh>
    <phoneticPr fontId="1"/>
  </si>
  <si>
    <t>※問１０－１に対する回答の構成比については、母数を問１０で「１．そう思う」「２．どちらかといえばそう思う」と回答した件数</t>
    <rPh sb="1" eb="2">
      <t>トイ</t>
    </rPh>
    <rPh sb="7" eb="8">
      <t>タイ</t>
    </rPh>
    <rPh sb="10" eb="12">
      <t>カイトウ</t>
    </rPh>
    <rPh sb="13" eb="16">
      <t>コウセイヒ</t>
    </rPh>
    <rPh sb="22" eb="24">
      <t>ボスウ</t>
    </rPh>
    <phoneticPr fontId="1"/>
  </si>
  <si>
    <t>※問２４－２に対する回答の構成比については、母数を６５歳以上と回答した件数(７７５)とします。</t>
    <rPh sb="22" eb="24">
      <t>ボスウ</t>
    </rPh>
    <rPh sb="27" eb="28">
      <t>サイ</t>
    </rPh>
    <rPh sb="28" eb="30">
      <t>イジョウ</t>
    </rPh>
    <rPh sb="31" eb="33">
      <t>カイトウ</t>
    </rPh>
    <rPh sb="35" eb="36">
      <t>ケン</t>
    </rPh>
    <rPh sb="36" eb="37">
      <t>スウ</t>
    </rPh>
    <phoneticPr fontId="1"/>
  </si>
  <si>
    <t>※問２４－１に対する回答の構成比については、母数を６５歳未満と回答した件数(１，２７４)とします。</t>
    <rPh sb="28" eb="30">
      <t>ミマン</t>
    </rPh>
    <phoneticPr fontId="1"/>
  </si>
  <si>
    <t>　回答した件数（４８２）とします。</t>
    <phoneticPr fontId="1"/>
  </si>
  <si>
    <t>　（４５９）とします。</t>
    <phoneticPr fontId="1"/>
  </si>
  <si>
    <t>　回答した件数（１，２８２）とします。</t>
    <phoneticPr fontId="8"/>
  </si>
  <si>
    <r>
      <rPr>
        <b/>
        <i/>
        <sz val="9"/>
        <rFont val="ＭＳ Ｐゴシック"/>
        <family val="3"/>
        <charset val="128"/>
      </rPr>
      <t>※問５６ー１に対する回答の構成比については、母数を問５６で「１．住みよいと思う」と</t>
    </r>
    <r>
      <rPr>
        <b/>
        <i/>
        <sz val="9"/>
        <color theme="1"/>
        <rFont val="ＭＳ Ｐゴシック"/>
        <family val="3"/>
        <charset val="128"/>
      </rPr>
      <t>回答した件数（１，３０３）とします。</t>
    </r>
    <rPh sb="1" eb="2">
      <t>トイ</t>
    </rPh>
    <rPh sb="7" eb="8">
      <t>タイ</t>
    </rPh>
    <rPh sb="10" eb="12">
      <t>カイトウ</t>
    </rPh>
    <rPh sb="13" eb="16">
      <t>コウセイヒ</t>
    </rPh>
    <rPh sb="22" eb="24">
      <t>ボスウ</t>
    </rPh>
    <phoneticPr fontId="1"/>
  </si>
  <si>
    <r>
      <rPr>
        <vertAlign val="superscript"/>
        <sz val="8"/>
        <color theme="1"/>
        <rFont val="ＭＳ Ｐゴシック"/>
        <family val="3"/>
        <charset val="128"/>
      </rPr>
      <t>※</t>
    </r>
    <r>
      <rPr>
        <sz val="8"/>
        <color theme="1"/>
        <rFont val="ＭＳ Ｐゴシック"/>
        <family val="3"/>
        <charset val="128"/>
      </rPr>
      <t>習慣的にたばこを吸っていますか
（複数回答）
※習慣的に吸っているとは、毎日吸う、または時々吸う日があることをいいます</t>
    </r>
    <rPh sb="1" eb="4">
      <t>シュウカンテキ</t>
    </rPh>
    <rPh sb="9" eb="10">
      <t>ス</t>
    </rPh>
    <rPh sb="18" eb="20">
      <t>フクスウ</t>
    </rPh>
    <phoneticPr fontId="1"/>
  </si>
  <si>
    <r>
      <t>あなたは、通勤・通学以外で</t>
    </r>
    <r>
      <rPr>
        <vertAlign val="superscript"/>
        <sz val="8"/>
        <color theme="1"/>
        <rFont val="ＭＳ Ｐゴシック"/>
        <family val="3"/>
        <charset val="128"/>
      </rPr>
      <t>※</t>
    </r>
    <r>
      <rPr>
        <sz val="8"/>
        <color theme="1"/>
        <rFont val="ＭＳ Ｐゴシック"/>
        <family val="3"/>
        <charset val="128"/>
      </rPr>
      <t>市中心部 へ１ヶ月あたり何回程度出かけていますか（単一回答）
※市中心部とは、主に弘前駅前、土手町を指します</t>
    </r>
    <rPh sb="39" eb="41">
      <t>タンイツ</t>
    </rPh>
    <rPh sb="41" eb="43">
      <t>カイトウ</t>
    </rPh>
    <phoneticPr fontId="1"/>
  </si>
  <si>
    <t>※問５６ー２に対する回答の構成比については、母数を問５６で「２．住みにくいと思う」と回答した件数（２０５）とします。</t>
    <rPh sb="1" eb="2">
      <t>トイ</t>
    </rPh>
    <rPh sb="7" eb="8">
      <t>タイ</t>
    </rPh>
    <rPh sb="10" eb="12">
      <t>カイトウ</t>
    </rPh>
    <rPh sb="13" eb="16">
      <t>コウセイヒ</t>
    </rPh>
    <rPh sb="22" eb="24">
      <t>ボスウ</t>
    </rPh>
    <phoneticPr fontId="1"/>
  </si>
  <si>
    <t>朝食は、毎日食べていますか
（単一回答）</t>
    <rPh sb="15" eb="17">
      <t>タンイツ</t>
    </rPh>
    <phoneticPr fontId="8"/>
  </si>
  <si>
    <t>食品ロスを発生させないために、取り組んでいるものはありますか
（複数回答）</t>
    <rPh sb="32" eb="36">
      <t>フクスウカイトウ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</si>
</sst>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_);[Red]\(#,##0.0\)"/>
    <numFmt numFmtId="178" formatCode="0.0"/>
    <numFmt numFmtId="179" formatCode="0_);[Red]\(0\)"/>
    <numFmt numFmtId="180" formatCode="#,##0.0_ ;[Red]\-#,##0.0\ "/>
    <numFmt numFmtId="181" formatCode="0.0_);[Red]\(0.0\)"/>
    <numFmt numFmtId="182" formatCode="#,##0_);[Red]\(#,##0\)"/>
  </numFmts>
  <fonts count="2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name val="ＭＳ 明朝"/>
      <family val="1"/>
      <charset val="128"/>
    </font>
    <font>
      <sz val="9"/>
      <name val="ＭＳ 明朝"/>
      <family val="1"/>
      <charset val="128"/>
    </font>
    <font>
      <sz val="11"/>
      <color theme="1"/>
      <name val="ＭＳ Ｐゴシック"/>
      <family val="2"/>
      <charset val="128"/>
      <scheme val="minor"/>
    </font>
    <font>
      <sz val="11"/>
      <color theme="1"/>
      <name val="ＭＳ Ｐゴシック"/>
      <family val="3"/>
      <charset val="128"/>
      <scheme val="minor"/>
    </font>
    <font>
      <sz val="14"/>
      <name val="HG丸ｺﾞｼｯｸM-PRO"/>
      <family val="3"/>
      <charset val="128"/>
    </font>
    <font>
      <sz val="6"/>
      <name val="ＭＳ Ｐゴシック"/>
      <family val="3"/>
      <charset val="128"/>
      <scheme val="minor"/>
    </font>
    <font>
      <sz val="8"/>
      <color theme="1"/>
      <name val="ＭＳ Ｐゴシック"/>
      <family val="3"/>
      <charset val="128"/>
      <scheme val="minor"/>
    </font>
    <font>
      <b/>
      <i/>
      <sz val="8"/>
      <color theme="1"/>
      <name val="ＭＳ Ｐゴシック"/>
      <family val="3"/>
      <charset val="128"/>
      <scheme val="minor"/>
    </font>
    <font>
      <sz val="8"/>
      <color theme="1"/>
      <name val="ＭＳ Ｐゴシック"/>
      <family val="3"/>
      <charset val="128"/>
    </font>
    <font>
      <b/>
      <i/>
      <sz val="11"/>
      <color theme="1"/>
      <name val="ＭＳ Ｐゴシック"/>
      <family val="3"/>
      <charset val="128"/>
      <scheme val="minor"/>
    </font>
    <font>
      <b/>
      <i/>
      <sz val="9"/>
      <color theme="1"/>
      <name val="ＭＳ Ｐゴシック"/>
      <family val="3"/>
      <charset val="128"/>
    </font>
    <font>
      <sz val="14"/>
      <color theme="1"/>
      <name val="HG丸ｺﾞｼｯｸM-PRO"/>
      <family val="3"/>
      <charset val="128"/>
    </font>
    <font>
      <sz val="9"/>
      <color theme="1"/>
      <name val="ＭＳ Ｐゴシック"/>
      <family val="3"/>
      <charset val="128"/>
    </font>
    <font>
      <sz val="9"/>
      <color theme="1"/>
      <name val="ＭＳ 明朝"/>
      <family val="1"/>
      <charset val="128"/>
    </font>
    <font>
      <sz val="10"/>
      <color theme="1"/>
      <name val="ＭＳ Ｐゴシック"/>
      <family val="3"/>
      <charset val="128"/>
    </font>
    <font>
      <b/>
      <i/>
      <sz val="8"/>
      <color theme="1"/>
      <name val="ＭＳ Ｐゴシック"/>
      <family val="3"/>
      <charset val="128"/>
    </font>
    <font>
      <sz val="10"/>
      <color theme="1"/>
      <name val="ＭＳ 明朝"/>
      <family val="1"/>
      <charset val="128"/>
    </font>
    <font>
      <sz val="8"/>
      <color theme="1"/>
      <name val="ＭＳ 明朝"/>
      <family val="1"/>
      <charset val="128"/>
    </font>
    <font>
      <vertAlign val="superscript"/>
      <sz val="8"/>
      <color theme="1"/>
      <name val="ＭＳ Ｐゴシック"/>
      <family val="3"/>
      <charset val="128"/>
    </font>
    <font>
      <b/>
      <i/>
      <sz val="9"/>
      <name val="ＭＳ Ｐゴシック"/>
      <family val="3"/>
      <charset val="128"/>
    </font>
    <font>
      <sz val="8"/>
      <name val="ＭＳ Ｐゴシック"/>
      <family val="3"/>
      <charset val="128"/>
      <scheme val="minor"/>
    </font>
    <font>
      <sz val="8"/>
      <name val="ＭＳ Ｐゴシック"/>
      <family val="3"/>
      <charset val="128"/>
    </font>
    <font>
      <b/>
      <i/>
      <sz val="9"/>
      <name val="ＭＳ Ｐゴシック"/>
      <family val="3"/>
      <charset val="128"/>
      <scheme val="minor"/>
    </font>
    <font>
      <b/>
      <i/>
      <sz val="8"/>
      <name val="ＭＳ Ｐゴシック"/>
      <family val="3"/>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right/>
      <top style="thin">
        <color auto="1"/>
      </top>
      <bottom style="thin">
        <color auto="1"/>
      </bottom>
      <diagonal/>
    </border>
    <border>
      <left/>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auto="1"/>
      </top>
      <bottom style="thin">
        <color auto="1"/>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auto="1"/>
      </top>
      <bottom style="thin">
        <color auto="1"/>
      </bottom>
      <diagonal/>
    </border>
    <border>
      <left style="double">
        <color indexed="64"/>
      </left>
      <right style="thin">
        <color indexed="64"/>
      </right>
      <top/>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uble">
        <color indexed="64"/>
      </right>
      <top/>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top style="thin">
        <color indexed="64"/>
      </top>
      <bottom style="hair">
        <color indexed="64"/>
      </bottom>
      <diagonal/>
    </border>
  </borders>
  <cellStyleXfs count="7">
    <xf numFmtId="0" fontId="0"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9"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cellStyleXfs>
  <cellXfs count="341">
    <xf numFmtId="0" fontId="0" fillId="0" borderId="0" xfId="0">
      <alignment vertical="center"/>
    </xf>
    <xf numFmtId="0" fontId="7" fillId="2" borderId="0" xfId="3" applyFont="1" applyFill="1">
      <alignment vertical="center"/>
    </xf>
    <xf numFmtId="0" fontId="4" fillId="2" borderId="0" xfId="3" applyFont="1" applyFill="1" applyAlignment="1">
      <alignment horizontal="center" vertical="center"/>
    </xf>
    <xf numFmtId="0" fontId="4" fillId="2" borderId="0" xfId="3" applyFont="1" applyFill="1">
      <alignment vertical="center"/>
    </xf>
    <xf numFmtId="0" fontId="4" fillId="2" borderId="0" xfId="3" applyFont="1" applyFill="1" applyBorder="1">
      <alignment vertical="center"/>
    </xf>
    <xf numFmtId="0" fontId="4" fillId="2" borderId="0" xfId="1" applyFont="1" applyFill="1">
      <alignment vertical="center"/>
    </xf>
    <xf numFmtId="0" fontId="3" fillId="2" borderId="0" xfId="1" applyFont="1" applyFill="1">
      <alignment vertical="center"/>
    </xf>
    <xf numFmtId="0" fontId="4" fillId="2" borderId="0" xfId="3" applyFont="1" applyFill="1" applyAlignment="1">
      <alignment vertical="center"/>
    </xf>
    <xf numFmtId="0" fontId="4" fillId="2" borderId="0" xfId="3" applyNumberFormat="1" applyFont="1" applyFill="1" applyAlignment="1">
      <alignment vertical="center"/>
    </xf>
    <xf numFmtId="0" fontId="3" fillId="2" borderId="0" xfId="1" applyFont="1" applyFill="1" applyBorder="1">
      <alignment vertical="center"/>
    </xf>
    <xf numFmtId="0" fontId="3" fillId="2" borderId="0" xfId="3" applyFont="1" applyFill="1">
      <alignment vertical="center"/>
    </xf>
    <xf numFmtId="0" fontId="3" fillId="2" borderId="0" xfId="3" applyFont="1" applyFill="1" applyBorder="1">
      <alignment vertical="center"/>
    </xf>
    <xf numFmtId="38" fontId="4" fillId="2" borderId="0" xfId="6" applyFont="1" applyFill="1">
      <alignment vertical="center"/>
    </xf>
    <xf numFmtId="38" fontId="3" fillId="2" borderId="0" xfId="6" applyFont="1" applyFill="1">
      <alignment vertical="center"/>
    </xf>
    <xf numFmtId="38" fontId="4" fillId="2" borderId="0" xfId="6" applyFont="1" applyFill="1" applyAlignment="1">
      <alignment vertical="center"/>
    </xf>
    <xf numFmtId="0" fontId="9" fillId="0" borderId="0" xfId="0" applyFont="1" applyBorder="1" applyAlignment="1">
      <alignment horizontal="center" vertical="center" shrinkToFit="1"/>
    </xf>
    <xf numFmtId="0" fontId="9" fillId="0" borderId="0" xfId="0" applyFont="1" applyBorder="1" applyAlignment="1">
      <alignment horizontal="left" vertical="center" wrapText="1"/>
    </xf>
    <xf numFmtId="0" fontId="9" fillId="0" borderId="0" xfId="0" applyFont="1" applyBorder="1" applyAlignment="1">
      <alignment horizontal="center" vertical="center"/>
    </xf>
    <xf numFmtId="0" fontId="9" fillId="0" borderId="0" xfId="0" applyFont="1" applyBorder="1" applyAlignment="1">
      <alignment vertical="center" wrapText="1"/>
    </xf>
    <xf numFmtId="0" fontId="9" fillId="0" borderId="1" xfId="0" applyFont="1" applyBorder="1" applyAlignment="1">
      <alignment horizontal="center" vertical="center" shrinkToFit="1"/>
    </xf>
    <xf numFmtId="0" fontId="10" fillId="0" borderId="0" xfId="0" applyFont="1" applyBorder="1" applyAlignment="1">
      <alignment horizontal="left" vertical="center" wrapText="1"/>
    </xf>
    <xf numFmtId="0" fontId="12" fillId="0" borderId="0" xfId="0" applyFont="1" applyAlignment="1">
      <alignment vertical="center"/>
    </xf>
    <xf numFmtId="0" fontId="12" fillId="0" borderId="0" xfId="0" applyFont="1" applyBorder="1" applyAlignment="1">
      <alignment vertical="center"/>
    </xf>
    <xf numFmtId="0" fontId="13" fillId="2" borderId="0" xfId="1" applyFont="1" applyFill="1" applyBorder="1" applyAlignment="1">
      <alignment horizontal="left" vertical="center"/>
    </xf>
    <xf numFmtId="0" fontId="4" fillId="0" borderId="0" xfId="3" applyFont="1" applyFill="1" applyBorder="1">
      <alignment vertical="center"/>
    </xf>
    <xf numFmtId="0" fontId="3" fillId="0" borderId="0" xfId="3" applyFont="1" applyFill="1">
      <alignment vertical="center"/>
    </xf>
    <xf numFmtId="0" fontId="13" fillId="2" borderId="0" xfId="1" applyFont="1" applyFill="1" applyBorder="1" applyAlignment="1">
      <alignment horizontal="left" vertical="center" wrapText="1"/>
    </xf>
    <xf numFmtId="0" fontId="13" fillId="2" borderId="0" xfId="1" applyFont="1" applyFill="1" applyBorder="1" applyAlignment="1">
      <alignment vertical="center" wrapText="1"/>
    </xf>
    <xf numFmtId="0" fontId="14" fillId="2" borderId="0" xfId="3" applyFont="1" applyFill="1">
      <alignment vertical="center"/>
    </xf>
    <xf numFmtId="179" fontId="15" fillId="2" borderId="0" xfId="3" applyNumberFormat="1" applyFont="1" applyFill="1" applyBorder="1">
      <alignment vertical="center"/>
    </xf>
    <xf numFmtId="179" fontId="15" fillId="2" borderId="0" xfId="3" applyNumberFormat="1" applyFont="1" applyFill="1">
      <alignment vertical="center"/>
    </xf>
    <xf numFmtId="0" fontId="16" fillId="2" borderId="0" xfId="3" applyFont="1" applyFill="1">
      <alignment vertical="center"/>
    </xf>
    <xf numFmtId="38" fontId="11" fillId="2" borderId="14" xfId="6" applyFont="1" applyFill="1" applyBorder="1" applyAlignment="1">
      <alignment horizontal="right" vertical="center"/>
    </xf>
    <xf numFmtId="178" fontId="11" fillId="2" borderId="17" xfId="3" applyNumberFormat="1" applyFont="1" applyFill="1" applyBorder="1" applyAlignment="1">
      <alignment horizontal="right" vertical="center"/>
    </xf>
    <xf numFmtId="179" fontId="11" fillId="2" borderId="0" xfId="3" applyNumberFormat="1" applyFont="1" applyFill="1" applyBorder="1" applyAlignment="1">
      <alignment horizontal="center" vertical="center" shrinkToFit="1"/>
    </xf>
    <xf numFmtId="178" fontId="11" fillId="2" borderId="0" xfId="3" applyNumberFormat="1" applyFont="1" applyFill="1" applyBorder="1" applyAlignment="1">
      <alignment horizontal="right" vertical="center"/>
    </xf>
    <xf numFmtId="0" fontId="15" fillId="2" borderId="0" xfId="3" applyNumberFormat="1" applyFont="1" applyFill="1" applyAlignment="1">
      <alignment vertical="center"/>
    </xf>
    <xf numFmtId="0" fontId="16" fillId="2" borderId="0" xfId="3" applyNumberFormat="1" applyFont="1" applyFill="1" applyAlignment="1">
      <alignment vertical="center"/>
    </xf>
    <xf numFmtId="179" fontId="11" fillId="2" borderId="19" xfId="3" applyNumberFormat="1" applyFont="1" applyFill="1" applyBorder="1" applyAlignment="1">
      <alignment horizontal="center" vertical="center"/>
    </xf>
    <xf numFmtId="179" fontId="11" fillId="2" borderId="21" xfId="3" applyNumberFormat="1" applyFont="1" applyFill="1" applyBorder="1" applyAlignment="1">
      <alignment horizontal="center" vertical="center"/>
    </xf>
    <xf numFmtId="179" fontId="11" fillId="2" borderId="16" xfId="3" applyNumberFormat="1" applyFont="1" applyFill="1" applyBorder="1" applyAlignment="1">
      <alignment horizontal="center" vertical="center" wrapText="1"/>
    </xf>
    <xf numFmtId="179" fontId="11" fillId="2" borderId="11" xfId="3" applyNumberFormat="1" applyFont="1" applyFill="1" applyBorder="1" applyAlignment="1">
      <alignment horizontal="center" vertical="center" wrapText="1"/>
    </xf>
    <xf numFmtId="38" fontId="11" fillId="2" borderId="14" xfId="6" applyFont="1" applyFill="1" applyBorder="1" applyAlignment="1">
      <alignment horizontal="right" vertical="center" wrapText="1"/>
    </xf>
    <xf numFmtId="38" fontId="11" fillId="2" borderId="15" xfId="6" applyFont="1" applyFill="1" applyBorder="1" applyAlignment="1">
      <alignment horizontal="right" vertical="center"/>
    </xf>
    <xf numFmtId="38" fontId="11" fillId="2" borderId="9" xfId="6" applyFont="1" applyFill="1" applyBorder="1" applyAlignment="1">
      <alignment horizontal="right" vertical="center"/>
    </xf>
    <xf numFmtId="38" fontId="16" fillId="2" borderId="0" xfId="6" applyFont="1" applyFill="1">
      <alignment vertical="center"/>
    </xf>
    <xf numFmtId="178" fontId="11" fillId="2" borderId="17" xfId="3" applyNumberFormat="1" applyFont="1" applyFill="1" applyBorder="1" applyAlignment="1">
      <alignment horizontal="right" vertical="center" wrapText="1"/>
    </xf>
    <xf numFmtId="178" fontId="11" fillId="2" borderId="18" xfId="3" applyNumberFormat="1" applyFont="1" applyFill="1" applyBorder="1" applyAlignment="1">
      <alignment horizontal="right" vertical="center"/>
    </xf>
    <xf numFmtId="178" fontId="11" fillId="2" borderId="20" xfId="3" applyNumberFormat="1" applyFont="1" applyFill="1" applyBorder="1" applyAlignment="1">
      <alignment horizontal="right" vertical="center"/>
    </xf>
    <xf numFmtId="179" fontId="15" fillId="2" borderId="0" xfId="3" applyNumberFormat="1" applyFont="1" applyFill="1" applyBorder="1" applyAlignment="1">
      <alignment horizontal="center" vertical="center" shrinkToFit="1"/>
    </xf>
    <xf numFmtId="179" fontId="15" fillId="2" borderId="0" xfId="3" applyNumberFormat="1" applyFont="1" applyFill="1" applyBorder="1" applyAlignment="1">
      <alignment horizontal="left" vertical="center" wrapText="1"/>
    </xf>
    <xf numFmtId="179" fontId="15" fillId="2" borderId="0" xfId="3" applyNumberFormat="1" applyFont="1" applyFill="1" applyBorder="1" applyAlignment="1">
      <alignment vertical="center" shrinkToFit="1"/>
    </xf>
    <xf numFmtId="179" fontId="17" fillId="2" borderId="0" xfId="3" applyNumberFormat="1" applyFont="1" applyFill="1" applyBorder="1" applyAlignment="1">
      <alignment vertical="center"/>
    </xf>
    <xf numFmtId="0" fontId="16" fillId="2" borderId="0" xfId="3" applyFont="1" applyFill="1" applyBorder="1">
      <alignment vertical="center"/>
    </xf>
    <xf numFmtId="179" fontId="17" fillId="2" borderId="0" xfId="3" applyNumberFormat="1" applyFont="1" applyFill="1" applyBorder="1" applyAlignment="1">
      <alignment horizontal="center" vertical="center"/>
    </xf>
    <xf numFmtId="179" fontId="17" fillId="2" borderId="0" xfId="3" applyNumberFormat="1" applyFont="1" applyFill="1" applyBorder="1" applyAlignment="1">
      <alignment horizontal="center" vertical="center" textRotation="255"/>
    </xf>
    <xf numFmtId="0" fontId="16" fillId="2" borderId="0" xfId="3" applyFont="1" applyFill="1" applyAlignment="1">
      <alignment horizontal="center" vertical="center"/>
    </xf>
    <xf numFmtId="179" fontId="11" fillId="2" borderId="0" xfId="3" applyNumberFormat="1" applyFont="1" applyFill="1" applyBorder="1" applyAlignment="1">
      <alignment horizontal="center" vertical="center" wrapText="1"/>
    </xf>
    <xf numFmtId="179" fontId="11" fillId="2" borderId="0" xfId="3" applyNumberFormat="1" applyFont="1" applyFill="1" applyBorder="1" applyAlignment="1">
      <alignment horizontal="center" vertical="center" wrapText="1" shrinkToFit="1"/>
    </xf>
    <xf numFmtId="179" fontId="11" fillId="2" borderId="9" xfId="3" applyNumberFormat="1" applyFont="1" applyFill="1" applyBorder="1" applyAlignment="1">
      <alignment horizontal="left"/>
    </xf>
    <xf numFmtId="38" fontId="17" fillId="2" borderId="0" xfId="6" applyFont="1" applyFill="1" applyBorder="1" applyAlignment="1">
      <alignment vertical="center" wrapText="1"/>
    </xf>
    <xf numFmtId="38" fontId="17" fillId="2" borderId="0" xfId="6" applyFont="1" applyFill="1" applyBorder="1" applyAlignment="1">
      <alignment vertical="center"/>
    </xf>
    <xf numFmtId="38" fontId="16" fillId="2" borderId="0" xfId="6" applyFont="1" applyFill="1" applyAlignment="1">
      <alignment vertical="center"/>
    </xf>
    <xf numFmtId="178" fontId="17" fillId="2" borderId="0" xfId="3" applyNumberFormat="1" applyFont="1" applyFill="1" applyBorder="1" applyAlignment="1">
      <alignment vertical="center" wrapText="1"/>
    </xf>
    <xf numFmtId="178" fontId="17" fillId="2" borderId="0" xfId="3" applyNumberFormat="1" applyFont="1" applyFill="1" applyBorder="1" applyAlignment="1">
      <alignment vertical="center"/>
    </xf>
    <xf numFmtId="0" fontId="16" fillId="2" borderId="0" xfId="3" applyFont="1" applyFill="1" applyAlignment="1">
      <alignment vertical="center"/>
    </xf>
    <xf numFmtId="180" fontId="17" fillId="2" borderId="0" xfId="6" applyNumberFormat="1" applyFont="1" applyFill="1" applyBorder="1" applyAlignment="1">
      <alignment vertical="center"/>
    </xf>
    <xf numFmtId="179" fontId="17" fillId="2" borderId="2" xfId="3" applyNumberFormat="1" applyFont="1" applyFill="1" applyBorder="1" applyAlignment="1">
      <alignment horizontal="center" vertical="center" shrinkToFit="1"/>
    </xf>
    <xf numFmtId="178" fontId="17" fillId="2" borderId="2" xfId="2" applyNumberFormat="1" applyFont="1" applyFill="1" applyBorder="1" applyAlignment="1">
      <alignment vertical="center"/>
    </xf>
    <xf numFmtId="178" fontId="17" fillId="2" borderId="0" xfId="2" applyNumberFormat="1" applyFont="1" applyFill="1" applyBorder="1" applyAlignment="1">
      <alignment vertical="center"/>
    </xf>
    <xf numFmtId="38" fontId="15" fillId="2" borderId="0" xfId="6" applyFont="1" applyFill="1">
      <alignment vertical="center"/>
    </xf>
    <xf numFmtId="38" fontId="15" fillId="2" borderId="0" xfId="6" applyFont="1" applyFill="1" applyAlignment="1">
      <alignment vertical="center"/>
    </xf>
    <xf numFmtId="179" fontId="15" fillId="2" borderId="0" xfId="3" applyNumberFormat="1" applyFont="1" applyFill="1" applyAlignment="1">
      <alignment vertical="center" shrinkToFit="1"/>
    </xf>
    <xf numFmtId="0" fontId="16" fillId="2" borderId="10" xfId="3" applyFont="1" applyFill="1" applyBorder="1">
      <alignment vertical="center"/>
    </xf>
    <xf numFmtId="179" fontId="11" fillId="2" borderId="14" xfId="3" applyNumberFormat="1" applyFont="1" applyFill="1" applyBorder="1" applyAlignment="1">
      <alignment horizontal="center" vertical="center" wrapText="1"/>
    </xf>
    <xf numFmtId="179" fontId="11" fillId="2" borderId="14" xfId="3" applyNumberFormat="1" applyFont="1" applyFill="1" applyBorder="1" applyAlignment="1">
      <alignment horizontal="center" vertical="center" wrapText="1" shrinkToFit="1"/>
    </xf>
    <xf numFmtId="179" fontId="11" fillId="2" borderId="24" xfId="3" applyNumberFormat="1" applyFont="1" applyFill="1" applyBorder="1" applyAlignment="1">
      <alignment horizontal="center" vertical="center" wrapText="1"/>
    </xf>
    <xf numFmtId="179" fontId="11" fillId="2" borderId="10" xfId="3" applyNumberFormat="1" applyFont="1" applyFill="1" applyBorder="1" applyAlignment="1">
      <alignment horizontal="center" vertical="center" wrapText="1"/>
    </xf>
    <xf numFmtId="38" fontId="17" fillId="2" borderId="10" xfId="6" applyFont="1" applyFill="1" applyBorder="1" applyAlignment="1">
      <alignment vertical="center"/>
    </xf>
    <xf numFmtId="178" fontId="11" fillId="2" borderId="20" xfId="2" applyNumberFormat="1" applyFont="1" applyFill="1" applyBorder="1" applyAlignment="1">
      <alignment horizontal="right" vertical="center"/>
    </xf>
    <xf numFmtId="178" fontId="11" fillId="2" borderId="17" xfId="2" applyNumberFormat="1" applyFont="1" applyFill="1" applyBorder="1" applyAlignment="1">
      <alignment horizontal="right" vertical="center"/>
    </xf>
    <xf numFmtId="179" fontId="17" fillId="2" borderId="10" xfId="3" applyNumberFormat="1" applyFont="1" applyFill="1" applyBorder="1" applyAlignment="1">
      <alignment horizontal="center" vertical="center"/>
    </xf>
    <xf numFmtId="178" fontId="17" fillId="2" borderId="10" xfId="2" applyNumberFormat="1" applyFont="1" applyFill="1" applyBorder="1" applyAlignment="1">
      <alignment vertical="center"/>
    </xf>
    <xf numFmtId="0" fontId="5" fillId="0" borderId="7" xfId="0" applyFont="1" applyBorder="1" applyAlignment="1">
      <alignment horizontal="center" vertical="center" shrinkToFit="1"/>
    </xf>
    <xf numFmtId="0" fontId="5" fillId="0" borderId="0" xfId="0" applyFont="1" applyBorder="1" applyAlignment="1">
      <alignment horizontal="left" vertical="center" wrapText="1"/>
    </xf>
    <xf numFmtId="178" fontId="17" fillId="2" borderId="0" xfId="3" applyNumberFormat="1" applyFont="1" applyFill="1" applyBorder="1" applyAlignment="1">
      <alignment horizontal="right" vertical="center"/>
    </xf>
    <xf numFmtId="178" fontId="17" fillId="2" borderId="0" xfId="3" applyNumberFormat="1" applyFont="1" applyFill="1" applyBorder="1" applyAlignment="1">
      <alignment horizontal="right" vertical="center" wrapText="1"/>
    </xf>
    <xf numFmtId="179" fontId="11" fillId="2" borderId="17" xfId="3" applyNumberFormat="1" applyFont="1" applyFill="1" applyBorder="1" applyAlignment="1">
      <alignment horizontal="center" vertical="center" wrapText="1"/>
    </xf>
    <xf numFmtId="179" fontId="11" fillId="2" borderId="13" xfId="3" applyNumberFormat="1" applyFont="1" applyFill="1" applyBorder="1" applyAlignment="1">
      <alignment horizontal="center" vertical="center" wrapText="1"/>
    </xf>
    <xf numFmtId="178" fontId="9" fillId="2" borderId="20" xfId="3" applyNumberFormat="1" applyFont="1" applyFill="1" applyBorder="1" applyAlignment="1">
      <alignment horizontal="right" vertical="center"/>
    </xf>
    <xf numFmtId="178" fontId="9" fillId="2" borderId="17" xfId="3" applyNumberFormat="1" applyFont="1" applyFill="1" applyBorder="1" applyAlignment="1">
      <alignment horizontal="right" vertical="center"/>
    </xf>
    <xf numFmtId="179" fontId="17" fillId="2" borderId="0" xfId="3" applyNumberFormat="1" applyFont="1" applyFill="1" applyBorder="1" applyAlignment="1">
      <alignment horizontal="center" vertical="center" shrinkToFit="1"/>
    </xf>
    <xf numFmtId="0" fontId="11" fillId="2" borderId="0" xfId="1" applyFont="1" applyFill="1" applyBorder="1" applyAlignment="1">
      <alignment horizontal="center" vertical="center"/>
    </xf>
    <xf numFmtId="0" fontId="16" fillId="2" borderId="0" xfId="1" applyFont="1" applyFill="1">
      <alignment vertical="center"/>
    </xf>
    <xf numFmtId="0" fontId="11" fillId="2" borderId="0" xfId="1" applyFont="1" applyFill="1" applyBorder="1" applyAlignment="1">
      <alignment horizontal="center" vertical="top" wrapText="1"/>
    </xf>
    <xf numFmtId="0" fontId="17" fillId="2" borderId="0" xfId="1" applyFont="1" applyFill="1" applyBorder="1" applyAlignment="1">
      <alignment horizontal="center" vertical="center"/>
    </xf>
    <xf numFmtId="0" fontId="19" fillId="2" borderId="0" xfId="1" applyFont="1" applyFill="1">
      <alignment vertical="center"/>
    </xf>
    <xf numFmtId="0" fontId="17" fillId="2" borderId="10" xfId="1" applyFont="1" applyFill="1" applyBorder="1" applyAlignment="1">
      <alignment horizontal="center" vertical="center"/>
    </xf>
    <xf numFmtId="0" fontId="11" fillId="2" borderId="10" xfId="1" applyFont="1" applyFill="1" applyBorder="1" applyAlignment="1">
      <alignment horizontal="center" vertical="top" wrapText="1"/>
    </xf>
    <xf numFmtId="178" fontId="11" fillId="2" borderId="18" xfId="2" applyNumberFormat="1" applyFont="1" applyFill="1" applyBorder="1" applyAlignment="1">
      <alignment horizontal="right" vertical="center"/>
    </xf>
    <xf numFmtId="178" fontId="11" fillId="2" borderId="1" xfId="3" applyNumberFormat="1" applyFont="1" applyFill="1" applyBorder="1" applyAlignment="1">
      <alignment horizontal="right" vertical="center"/>
    </xf>
    <xf numFmtId="178" fontId="11" fillId="2" borderId="1" xfId="2" applyNumberFormat="1" applyFont="1" applyFill="1" applyBorder="1" applyAlignment="1">
      <alignment horizontal="right" vertical="center"/>
    </xf>
    <xf numFmtId="179" fontId="11" fillId="2" borderId="0" xfId="3" applyNumberFormat="1" applyFont="1" applyFill="1" applyBorder="1" applyAlignment="1">
      <alignment horizontal="center" vertical="center"/>
    </xf>
    <xf numFmtId="38" fontId="11" fillId="2" borderId="0" xfId="6" applyFont="1" applyFill="1" applyBorder="1" applyAlignment="1">
      <alignment horizontal="right" vertical="center"/>
    </xf>
    <xf numFmtId="178" fontId="11" fillId="2" borderId="0" xfId="3" applyNumberFormat="1" applyFont="1" applyFill="1" applyBorder="1" applyAlignment="1">
      <alignment horizontal="right" vertical="center" wrapText="1"/>
    </xf>
    <xf numFmtId="178" fontId="9" fillId="2" borderId="0" xfId="3" applyNumberFormat="1" applyFont="1" applyFill="1" applyBorder="1" applyAlignment="1">
      <alignment horizontal="right" vertical="center"/>
    </xf>
    <xf numFmtId="0" fontId="16" fillId="2" borderId="0" xfId="1" applyFont="1" applyFill="1" applyBorder="1">
      <alignment vertical="center"/>
    </xf>
    <xf numFmtId="179" fontId="15" fillId="0" borderId="0" xfId="3" applyNumberFormat="1" applyFont="1" applyFill="1" applyBorder="1" applyAlignment="1">
      <alignment horizontal="center" vertical="center" shrinkToFit="1"/>
    </xf>
    <xf numFmtId="179" fontId="15" fillId="0" borderId="0" xfId="3" applyNumberFormat="1" applyFont="1" applyFill="1" applyBorder="1" applyAlignment="1">
      <alignment horizontal="left" vertical="center" wrapText="1"/>
    </xf>
    <xf numFmtId="179" fontId="15" fillId="0" borderId="0" xfId="3" applyNumberFormat="1" applyFont="1" applyFill="1" applyBorder="1" applyAlignment="1">
      <alignment vertical="center" shrinkToFit="1"/>
    </xf>
    <xf numFmtId="179" fontId="17" fillId="0" borderId="0" xfId="3" applyNumberFormat="1" applyFont="1" applyFill="1" applyBorder="1" applyAlignment="1">
      <alignment vertical="center"/>
    </xf>
    <xf numFmtId="0" fontId="16" fillId="0" borderId="0" xfId="3" applyFont="1" applyFill="1" applyBorder="1">
      <alignment vertical="center"/>
    </xf>
    <xf numFmtId="179" fontId="11" fillId="2" borderId="22" xfId="3" applyNumberFormat="1" applyFont="1" applyFill="1" applyBorder="1" applyAlignment="1">
      <alignment horizontal="center" vertical="center"/>
    </xf>
    <xf numFmtId="178" fontId="11" fillId="2" borderId="11" xfId="3" applyNumberFormat="1" applyFont="1" applyFill="1" applyBorder="1" applyAlignment="1">
      <alignment horizontal="right" vertical="center"/>
    </xf>
    <xf numFmtId="179" fontId="17" fillId="2" borderId="7" xfId="3" applyNumberFormat="1" applyFont="1" applyFill="1" applyBorder="1" applyAlignment="1">
      <alignment horizontal="center" vertical="center" shrinkToFit="1"/>
    </xf>
    <xf numFmtId="179" fontId="15" fillId="2" borderId="7" xfId="3" applyNumberFormat="1" applyFont="1" applyFill="1" applyBorder="1" applyAlignment="1">
      <alignment horizontal="center" vertical="center" shrinkToFit="1"/>
    </xf>
    <xf numFmtId="178" fontId="17" fillId="2" borderId="7" xfId="2" applyNumberFormat="1" applyFont="1" applyFill="1" applyBorder="1" applyAlignment="1">
      <alignment horizontal="right" vertical="center"/>
    </xf>
    <xf numFmtId="178" fontId="17" fillId="2" borderId="7" xfId="3" applyNumberFormat="1" applyFont="1" applyFill="1" applyBorder="1" applyAlignment="1">
      <alignment horizontal="right" vertical="center"/>
    </xf>
    <xf numFmtId="179" fontId="15" fillId="2" borderId="10" xfId="3" applyNumberFormat="1" applyFont="1" applyFill="1" applyBorder="1">
      <alignment vertical="center"/>
    </xf>
    <xf numFmtId="178" fontId="11" fillId="2" borderId="0" xfId="2" applyNumberFormat="1" applyFont="1" applyFill="1" applyBorder="1" applyAlignment="1">
      <alignment horizontal="right" vertical="center"/>
    </xf>
    <xf numFmtId="178" fontId="17" fillId="2" borderId="0" xfId="2" applyNumberFormat="1" applyFont="1" applyFill="1" applyBorder="1" applyAlignment="1">
      <alignment horizontal="right" vertical="center"/>
    </xf>
    <xf numFmtId="0" fontId="9" fillId="0" borderId="0" xfId="0" applyFont="1" applyBorder="1" applyAlignment="1">
      <alignment vertical="center" shrinkToFit="1"/>
    </xf>
    <xf numFmtId="0" fontId="5" fillId="0" borderId="0" xfId="0" applyFont="1" applyBorder="1" applyAlignment="1">
      <alignment horizontal="center" vertical="center" shrinkToFit="1"/>
    </xf>
    <xf numFmtId="38" fontId="11" fillId="2" borderId="10" xfId="6" applyFont="1" applyFill="1" applyBorder="1" applyAlignment="1">
      <alignment horizontal="right" vertical="center"/>
    </xf>
    <xf numFmtId="178" fontId="11" fillId="2" borderId="10" xfId="3" applyNumberFormat="1" applyFont="1" applyFill="1" applyBorder="1" applyAlignment="1">
      <alignment horizontal="right" vertical="center"/>
    </xf>
    <xf numFmtId="0" fontId="5" fillId="0" borderId="0" xfId="0" applyFont="1" applyAlignment="1">
      <alignment vertical="center" wrapText="1" shrinkToFit="1"/>
    </xf>
    <xf numFmtId="0" fontId="5" fillId="0" borderId="0" xfId="0" applyFont="1" applyBorder="1" applyAlignment="1">
      <alignment vertical="center"/>
    </xf>
    <xf numFmtId="0" fontId="11" fillId="2" borderId="10" xfId="1" applyFont="1" applyFill="1" applyBorder="1" applyAlignment="1">
      <alignment horizontal="center" vertical="center"/>
    </xf>
    <xf numFmtId="0" fontId="18" fillId="2" borderId="0" xfId="1" applyFont="1" applyFill="1" applyBorder="1" applyAlignment="1">
      <alignment vertical="center" wrapText="1"/>
    </xf>
    <xf numFmtId="38" fontId="19" fillId="2" borderId="0" xfId="6" applyFont="1" applyFill="1">
      <alignment vertical="center"/>
    </xf>
    <xf numFmtId="0" fontId="19" fillId="2" borderId="0" xfId="3" applyFont="1" applyFill="1">
      <alignment vertical="center"/>
    </xf>
    <xf numFmtId="178" fontId="11" fillId="2" borderId="13" xfId="3" applyNumberFormat="1" applyFont="1" applyFill="1" applyBorder="1" applyAlignment="1">
      <alignment horizontal="right" vertical="center"/>
    </xf>
    <xf numFmtId="179" fontId="14" fillId="2" borderId="2" xfId="3" applyNumberFormat="1" applyFont="1" applyFill="1" applyBorder="1" applyAlignment="1">
      <alignment vertical="center" shrinkToFit="1"/>
    </xf>
    <xf numFmtId="179" fontId="14" fillId="2" borderId="0" xfId="3" applyNumberFormat="1" applyFont="1" applyFill="1" applyBorder="1" applyAlignment="1">
      <alignment vertical="center" shrinkToFit="1"/>
    </xf>
    <xf numFmtId="179" fontId="15" fillId="2" borderId="7" xfId="3" applyNumberFormat="1" applyFont="1" applyFill="1" applyBorder="1" applyAlignment="1">
      <alignment horizontal="left" vertical="center" wrapText="1"/>
    </xf>
    <xf numFmtId="0" fontId="17" fillId="2" borderId="7" xfId="1" applyFont="1" applyFill="1" applyBorder="1" applyAlignment="1">
      <alignment horizontal="center" vertical="center" shrinkToFit="1"/>
    </xf>
    <xf numFmtId="179" fontId="17" fillId="2" borderId="0" xfId="4" applyNumberFormat="1" applyFont="1" applyFill="1" applyBorder="1" applyAlignment="1">
      <alignment horizontal="right" vertical="center"/>
    </xf>
    <xf numFmtId="176" fontId="17" fillId="2" borderId="0" xfId="2" applyNumberFormat="1" applyFont="1" applyFill="1" applyBorder="1" applyAlignment="1">
      <alignment vertical="center"/>
    </xf>
    <xf numFmtId="179" fontId="17" fillId="2" borderId="1" xfId="3" applyNumberFormat="1" applyFont="1" applyFill="1" applyBorder="1" applyAlignment="1">
      <alignment horizontal="center" vertical="center" shrinkToFit="1"/>
    </xf>
    <xf numFmtId="0" fontId="11" fillId="2" borderId="19" xfId="1" applyFont="1" applyFill="1" applyBorder="1" applyAlignment="1">
      <alignment horizontal="center" vertical="center"/>
    </xf>
    <xf numFmtId="0" fontId="11" fillId="2" borderId="16" xfId="1" applyFont="1" applyFill="1" applyBorder="1" applyAlignment="1">
      <alignment horizontal="center" vertical="center" wrapText="1"/>
    </xf>
    <xf numFmtId="0" fontId="11" fillId="2" borderId="0" xfId="1" applyFont="1" applyFill="1" applyBorder="1" applyAlignment="1">
      <alignment horizontal="center" vertical="center" wrapText="1"/>
    </xf>
    <xf numFmtId="38" fontId="16" fillId="2" borderId="0" xfId="6" applyFont="1" applyFill="1" applyBorder="1">
      <alignment vertical="center"/>
    </xf>
    <xf numFmtId="176" fontId="17" fillId="2" borderId="10" xfId="2" applyNumberFormat="1" applyFont="1" applyFill="1" applyBorder="1" applyAlignment="1">
      <alignment vertical="center"/>
    </xf>
    <xf numFmtId="0" fontId="17" fillId="2" borderId="7" xfId="1" applyFont="1" applyFill="1" applyBorder="1" applyAlignment="1">
      <alignment horizontal="center" vertical="center"/>
    </xf>
    <xf numFmtId="0" fontId="15" fillId="2" borderId="7" xfId="1" applyFont="1" applyFill="1" applyBorder="1" applyAlignment="1">
      <alignment vertical="center" wrapText="1"/>
    </xf>
    <xf numFmtId="176" fontId="17" fillId="2" borderId="7" xfId="2" applyNumberFormat="1" applyFont="1" applyFill="1" applyBorder="1" applyAlignment="1">
      <alignment vertical="center"/>
    </xf>
    <xf numFmtId="0" fontId="11" fillId="2" borderId="17" xfId="1" applyFont="1" applyFill="1" applyBorder="1" applyAlignment="1">
      <alignment horizontal="center" vertical="center" wrapText="1"/>
    </xf>
    <xf numFmtId="0" fontId="11" fillId="2" borderId="19" xfId="1" applyFont="1" applyFill="1" applyBorder="1" applyAlignment="1">
      <alignment horizontal="center" vertical="center" wrapText="1"/>
    </xf>
    <xf numFmtId="179" fontId="11" fillId="2" borderId="21" xfId="3" applyNumberFormat="1" applyFont="1" applyFill="1" applyBorder="1" applyAlignment="1">
      <alignment horizontal="center" vertical="center" wrapText="1"/>
    </xf>
    <xf numFmtId="179" fontId="11" fillId="2" borderId="19" xfId="3" applyNumberFormat="1" applyFont="1" applyFill="1" applyBorder="1" applyAlignment="1">
      <alignment horizontal="center" vertical="center" wrapText="1"/>
    </xf>
    <xf numFmtId="0" fontId="15" fillId="2" borderId="7" xfId="1" applyFont="1" applyFill="1" applyBorder="1" applyAlignment="1">
      <alignment horizontal="left" vertical="center" wrapText="1"/>
    </xf>
    <xf numFmtId="179" fontId="17" fillId="0" borderId="0" xfId="3" applyNumberFormat="1" applyFont="1" applyFill="1" applyBorder="1" applyAlignment="1">
      <alignment horizontal="center" vertical="center" shrinkToFit="1"/>
    </xf>
    <xf numFmtId="178" fontId="17" fillId="0" borderId="0" xfId="2" applyNumberFormat="1" applyFont="1" applyFill="1" applyBorder="1" applyAlignment="1">
      <alignment horizontal="right" vertical="center"/>
    </xf>
    <xf numFmtId="0" fontId="19" fillId="0" borderId="0" xfId="3" applyFont="1" applyFill="1">
      <alignment vertical="center"/>
    </xf>
    <xf numFmtId="38" fontId="17" fillId="2" borderId="0" xfId="6" applyFont="1" applyFill="1">
      <alignment vertical="center"/>
    </xf>
    <xf numFmtId="179" fontId="17" fillId="2" borderId="0" xfId="3" applyNumberFormat="1" applyFont="1" applyFill="1">
      <alignment vertical="center"/>
    </xf>
    <xf numFmtId="179" fontId="17" fillId="2" borderId="0" xfId="3" applyNumberFormat="1" applyFont="1" applyFill="1" applyBorder="1">
      <alignment vertical="center"/>
    </xf>
    <xf numFmtId="179" fontId="15" fillId="2" borderId="2" xfId="3" applyNumberFormat="1" applyFont="1" applyFill="1" applyBorder="1" applyAlignment="1">
      <alignment horizontal="center" vertical="center" shrinkToFit="1"/>
    </xf>
    <xf numFmtId="0" fontId="19" fillId="2" borderId="0" xfId="3" applyFont="1" applyFill="1" applyBorder="1">
      <alignment vertical="center"/>
    </xf>
    <xf numFmtId="0" fontId="11" fillId="2" borderId="0" xfId="1" applyFont="1" applyFill="1" applyBorder="1" applyAlignment="1">
      <alignment horizontal="left" vertical="top" wrapText="1"/>
    </xf>
    <xf numFmtId="0" fontId="19" fillId="2" borderId="0" xfId="1" applyFont="1" applyFill="1" applyBorder="1">
      <alignment vertical="center"/>
    </xf>
    <xf numFmtId="38" fontId="11" fillId="2" borderId="0" xfId="6" applyFont="1" applyFill="1" applyBorder="1" applyAlignment="1">
      <alignment vertical="center"/>
    </xf>
    <xf numFmtId="177" fontId="11" fillId="2" borderId="0" xfId="2" applyNumberFormat="1" applyFont="1" applyFill="1" applyBorder="1" applyAlignment="1">
      <alignment vertical="center"/>
    </xf>
    <xf numFmtId="0" fontId="17" fillId="2" borderId="2" xfId="1" applyFont="1" applyFill="1" applyBorder="1" applyAlignment="1">
      <alignment horizontal="center" vertical="center"/>
    </xf>
    <xf numFmtId="177" fontId="17" fillId="2" borderId="0" xfId="2" applyNumberFormat="1" applyFont="1" applyFill="1" applyBorder="1" applyAlignment="1">
      <alignment vertical="center"/>
    </xf>
    <xf numFmtId="0" fontId="11" fillId="2" borderId="10" xfId="1" applyFont="1" applyFill="1" applyBorder="1" applyAlignment="1">
      <alignment horizontal="left" vertical="top" wrapText="1"/>
    </xf>
    <xf numFmtId="0" fontId="5" fillId="0" borderId="0" xfId="0" applyFont="1">
      <alignment vertical="center"/>
    </xf>
    <xf numFmtId="0" fontId="5" fillId="0" borderId="0" xfId="0" applyFont="1" applyBorder="1">
      <alignment vertical="center"/>
    </xf>
    <xf numFmtId="0" fontId="16" fillId="2" borderId="10" xfId="1" applyFont="1" applyFill="1" applyBorder="1">
      <alignment vertical="center"/>
    </xf>
    <xf numFmtId="0" fontId="15" fillId="2" borderId="0" xfId="1" applyFont="1" applyFill="1" applyBorder="1" applyAlignment="1">
      <alignment horizontal="left" vertical="center" wrapText="1"/>
    </xf>
    <xf numFmtId="0" fontId="15" fillId="2" borderId="2" xfId="1" applyFont="1" applyFill="1" applyBorder="1" applyAlignment="1">
      <alignment horizontal="left" vertical="center" wrapText="1"/>
    </xf>
    <xf numFmtId="0" fontId="5" fillId="0" borderId="0" xfId="0" applyFont="1" applyAlignment="1">
      <alignment horizontal="left" vertical="center"/>
    </xf>
    <xf numFmtId="178" fontId="9" fillId="2" borderId="13" xfId="3" applyNumberFormat="1" applyFont="1" applyFill="1" applyBorder="1" applyAlignment="1">
      <alignment horizontal="right" vertical="center"/>
    </xf>
    <xf numFmtId="179" fontId="11" fillId="2" borderId="17" xfId="3" applyNumberFormat="1" applyFont="1" applyFill="1" applyBorder="1" applyAlignment="1">
      <alignment horizontal="center" vertical="center" wrapText="1"/>
    </xf>
    <xf numFmtId="179" fontId="11" fillId="2" borderId="19" xfId="3" applyNumberFormat="1" applyFont="1" applyFill="1" applyBorder="1" applyAlignment="1">
      <alignment horizontal="center" vertical="center"/>
    </xf>
    <xf numFmtId="179" fontId="14" fillId="2" borderId="0" xfId="3" applyNumberFormat="1" applyFont="1" applyFill="1" applyAlignment="1">
      <alignment horizontal="left" vertical="center" shrinkToFit="1"/>
    </xf>
    <xf numFmtId="179" fontId="15" fillId="0" borderId="0" xfId="3" applyNumberFormat="1" applyFont="1" applyFill="1" applyAlignment="1">
      <alignment vertical="center" shrinkToFit="1"/>
    </xf>
    <xf numFmtId="0" fontId="9" fillId="2" borderId="20" xfId="3" applyNumberFormat="1" applyFont="1" applyFill="1" applyBorder="1" applyAlignment="1">
      <alignment horizontal="right" vertical="center"/>
    </xf>
    <xf numFmtId="0" fontId="11" fillId="2" borderId="10" xfId="1" applyFont="1" applyFill="1" applyBorder="1" applyAlignment="1">
      <alignment horizontal="center" vertical="top" wrapText="1"/>
    </xf>
    <xf numFmtId="178" fontId="17" fillId="0" borderId="0" xfId="2" applyNumberFormat="1" applyFont="1" applyFill="1" applyBorder="1" applyAlignment="1">
      <alignment vertical="center"/>
    </xf>
    <xf numFmtId="0" fontId="16" fillId="0" borderId="0" xfId="3" applyFont="1" applyFill="1">
      <alignment vertical="center"/>
    </xf>
    <xf numFmtId="0" fontId="4" fillId="0" borderId="0" xfId="3" applyFont="1" applyFill="1">
      <alignment vertical="center"/>
    </xf>
    <xf numFmtId="0" fontId="11" fillId="2" borderId="10" xfId="1" applyFont="1" applyFill="1" applyBorder="1" applyAlignment="1">
      <alignment horizontal="center" vertical="top" wrapText="1"/>
    </xf>
    <xf numFmtId="0" fontId="11" fillId="2" borderId="0" xfId="1" applyFont="1" applyFill="1" applyBorder="1" applyAlignment="1">
      <alignment horizontal="left" vertical="top" wrapText="1"/>
    </xf>
    <xf numFmtId="0" fontId="11" fillId="2" borderId="0" xfId="1" applyFont="1" applyFill="1" applyBorder="1" applyAlignment="1">
      <alignment horizontal="center" vertical="center"/>
    </xf>
    <xf numFmtId="0" fontId="11" fillId="2" borderId="10" xfId="1" applyFont="1" applyFill="1" applyBorder="1" applyAlignment="1">
      <alignment horizontal="center" vertical="center"/>
    </xf>
    <xf numFmtId="0" fontId="11" fillId="2" borderId="10" xfId="1" applyFont="1" applyFill="1" applyBorder="1" applyAlignment="1">
      <alignment horizontal="left" vertical="top" wrapText="1"/>
    </xf>
    <xf numFmtId="0" fontId="17" fillId="2" borderId="0" xfId="1" applyFont="1" applyFill="1" applyBorder="1" applyAlignment="1">
      <alignment horizontal="center" vertical="center" shrinkToFit="1"/>
    </xf>
    <xf numFmtId="0" fontId="11" fillId="2" borderId="0" xfId="1" applyFont="1" applyFill="1" applyBorder="1" applyAlignment="1">
      <alignment horizontal="right" vertical="center" wrapText="1"/>
    </xf>
    <xf numFmtId="179" fontId="13" fillId="2" borderId="0" xfId="3" applyNumberFormat="1" applyFont="1" applyFill="1" applyBorder="1" applyAlignment="1">
      <alignment horizontal="left" vertical="center" wrapText="1"/>
    </xf>
    <xf numFmtId="0" fontId="11" fillId="2" borderId="0" xfId="3" applyNumberFormat="1" applyFont="1" applyFill="1" applyBorder="1" applyAlignment="1">
      <alignment horizontal="right" vertical="center"/>
    </xf>
    <xf numFmtId="181" fontId="11" fillId="2" borderId="17" xfId="3" applyNumberFormat="1" applyFont="1" applyFill="1" applyBorder="1" applyAlignment="1">
      <alignment horizontal="right" vertical="center" wrapText="1"/>
    </xf>
    <xf numFmtId="181" fontId="11" fillId="2" borderId="18" xfId="3" applyNumberFormat="1" applyFont="1" applyFill="1" applyBorder="1" applyAlignment="1">
      <alignment horizontal="right" vertical="center" wrapText="1" shrinkToFit="1"/>
    </xf>
    <xf numFmtId="181" fontId="11" fillId="2" borderId="13" xfId="3" applyNumberFormat="1" applyFont="1" applyFill="1" applyBorder="1" applyAlignment="1">
      <alignment horizontal="right" vertical="center" wrapText="1"/>
    </xf>
    <xf numFmtId="181" fontId="11" fillId="2" borderId="16" xfId="3" applyNumberFormat="1" applyFont="1" applyFill="1" applyBorder="1" applyAlignment="1">
      <alignment horizontal="right" vertical="center" wrapText="1"/>
    </xf>
    <xf numFmtId="181" fontId="11" fillId="2" borderId="27" xfId="3" applyNumberFormat="1" applyFont="1" applyFill="1" applyBorder="1" applyAlignment="1">
      <alignment horizontal="right" vertical="center" wrapText="1" shrinkToFit="1"/>
    </xf>
    <xf numFmtId="181" fontId="11" fillId="2" borderId="11" xfId="3" applyNumberFormat="1" applyFont="1" applyFill="1" applyBorder="1" applyAlignment="1">
      <alignment horizontal="right" vertical="center" wrapText="1"/>
    </xf>
    <xf numFmtId="181" fontId="11" fillId="2" borderId="17" xfId="3" applyNumberFormat="1" applyFont="1" applyFill="1" applyBorder="1" applyAlignment="1">
      <alignment horizontal="right" vertical="center" wrapText="1" shrinkToFit="1"/>
    </xf>
    <xf numFmtId="181" fontId="11" fillId="2" borderId="16" xfId="3" applyNumberFormat="1" applyFont="1" applyFill="1" applyBorder="1" applyAlignment="1">
      <alignment horizontal="right" vertical="center" wrapText="1" shrinkToFit="1"/>
    </xf>
    <xf numFmtId="0" fontId="22" fillId="2" borderId="0" xfId="1" applyFont="1" applyFill="1" applyBorder="1" applyAlignment="1">
      <alignment horizontal="left" vertical="center" wrapText="1"/>
    </xf>
    <xf numFmtId="0" fontId="22" fillId="2" borderId="0" xfId="1" applyFont="1" applyFill="1" applyBorder="1" applyAlignment="1">
      <alignment horizontal="left" vertical="center"/>
    </xf>
    <xf numFmtId="182" fontId="11" fillId="2" borderId="28" xfId="3" applyNumberFormat="1" applyFont="1" applyFill="1" applyBorder="1" applyAlignment="1">
      <alignment horizontal="right" vertical="center" wrapText="1"/>
    </xf>
    <xf numFmtId="182" fontId="11" fillId="2" borderId="28" xfId="3" applyNumberFormat="1" applyFont="1" applyFill="1" applyBorder="1" applyAlignment="1">
      <alignment horizontal="right" vertical="center" wrapText="1" shrinkToFit="1"/>
    </xf>
    <xf numFmtId="38" fontId="11" fillId="2" borderId="28" xfId="6" applyFont="1" applyFill="1" applyBorder="1" applyAlignment="1">
      <alignment horizontal="right" vertical="center"/>
    </xf>
    <xf numFmtId="38" fontId="11" fillId="2" borderId="28" xfId="6" applyFont="1" applyFill="1" applyBorder="1" applyAlignment="1">
      <alignment horizontal="right" vertical="center" wrapText="1"/>
    </xf>
    <xf numFmtId="38" fontId="11" fillId="2" borderId="29" xfId="6" applyFont="1" applyFill="1" applyBorder="1" applyAlignment="1">
      <alignment horizontal="right" vertical="center"/>
    </xf>
    <xf numFmtId="38" fontId="11" fillId="2" borderId="30" xfId="6" applyFont="1" applyFill="1" applyBorder="1" applyAlignment="1">
      <alignment horizontal="right" vertical="center"/>
    </xf>
    <xf numFmtId="38" fontId="9" fillId="2" borderId="28" xfId="6" applyFont="1" applyFill="1" applyBorder="1" applyAlignment="1">
      <alignment horizontal="right" vertical="center"/>
    </xf>
    <xf numFmtId="178" fontId="11" fillId="2" borderId="31" xfId="3" applyNumberFormat="1" applyFont="1" applyFill="1" applyBorder="1" applyAlignment="1">
      <alignment horizontal="right" vertical="center"/>
    </xf>
    <xf numFmtId="38" fontId="11" fillId="2" borderId="32" xfId="6" applyFont="1" applyFill="1" applyBorder="1" applyAlignment="1">
      <alignment horizontal="right" vertical="center"/>
    </xf>
    <xf numFmtId="178" fontId="11" fillId="2" borderId="10" xfId="3" applyNumberFormat="1" applyFont="1" applyFill="1" applyBorder="1" applyAlignment="1">
      <alignment horizontal="right" vertical="center" wrapText="1"/>
    </xf>
    <xf numFmtId="0" fontId="11" fillId="2" borderId="28" xfId="1" applyFont="1" applyFill="1" applyBorder="1">
      <alignment vertical="center"/>
    </xf>
    <xf numFmtId="178" fontId="9" fillId="2" borderId="33" xfId="3" applyNumberFormat="1" applyFont="1" applyFill="1" applyBorder="1" applyAlignment="1">
      <alignment horizontal="right" vertical="center"/>
    </xf>
    <xf numFmtId="178" fontId="9" fillId="2" borderId="31" xfId="3" applyNumberFormat="1" applyFont="1" applyFill="1" applyBorder="1" applyAlignment="1">
      <alignment horizontal="right" vertical="center"/>
    </xf>
    <xf numFmtId="178" fontId="11" fillId="2" borderId="34" xfId="3" applyNumberFormat="1" applyFont="1" applyFill="1" applyBorder="1" applyAlignment="1">
      <alignment horizontal="right" vertical="center"/>
    </xf>
    <xf numFmtId="38" fontId="11" fillId="2" borderId="35" xfId="6" applyFont="1" applyFill="1" applyBorder="1" applyAlignment="1">
      <alignment horizontal="right" vertical="center"/>
    </xf>
    <xf numFmtId="178" fontId="11" fillId="2" borderId="31" xfId="3" applyNumberFormat="1" applyFont="1" applyFill="1" applyBorder="1" applyAlignment="1">
      <alignment horizontal="right" vertical="center" wrapText="1"/>
    </xf>
    <xf numFmtId="0" fontId="11" fillId="2" borderId="30" xfId="3" applyNumberFormat="1" applyFont="1" applyFill="1" applyBorder="1" applyAlignment="1">
      <alignment horizontal="right" vertical="center"/>
    </xf>
    <xf numFmtId="38" fontId="11" fillId="2" borderId="30" xfId="3" applyNumberFormat="1" applyFont="1" applyFill="1" applyBorder="1" applyAlignment="1">
      <alignment horizontal="right" vertical="center"/>
    </xf>
    <xf numFmtId="0" fontId="11" fillId="2" borderId="28" xfId="1" applyFont="1" applyFill="1" applyBorder="1" applyAlignment="1">
      <alignment horizontal="right" vertical="center" wrapText="1"/>
    </xf>
    <xf numFmtId="179" fontId="11" fillId="2" borderId="28" xfId="3" applyNumberFormat="1" applyFont="1" applyFill="1" applyBorder="1" applyAlignment="1">
      <alignment horizontal="right" vertical="center" wrapText="1"/>
    </xf>
    <xf numFmtId="179" fontId="11" fillId="2" borderId="29" xfId="3" applyNumberFormat="1" applyFont="1" applyFill="1" applyBorder="1" applyAlignment="1">
      <alignment horizontal="right" vertical="center" wrapText="1" shrinkToFit="1"/>
    </xf>
    <xf numFmtId="179" fontId="11" fillId="2" borderId="30" xfId="3" applyNumberFormat="1" applyFont="1" applyFill="1" applyBorder="1" applyAlignment="1">
      <alignment horizontal="right" vertical="center" wrapText="1"/>
    </xf>
    <xf numFmtId="38" fontId="11" fillId="2" borderId="28" xfId="6" applyFont="1" applyFill="1" applyBorder="1" applyAlignment="1">
      <alignment vertical="center" shrinkToFit="1"/>
    </xf>
    <xf numFmtId="179" fontId="11" fillId="2" borderId="14" xfId="3" applyNumberFormat="1" applyFont="1" applyFill="1" applyBorder="1" applyAlignment="1">
      <alignment horizontal="center" vertical="center" shrinkToFit="1"/>
    </xf>
    <xf numFmtId="179" fontId="11" fillId="2" borderId="17" xfId="3" applyNumberFormat="1" applyFont="1" applyFill="1" applyBorder="1" applyAlignment="1">
      <alignment horizontal="center" vertical="center" shrinkToFit="1"/>
    </xf>
    <xf numFmtId="0" fontId="11" fillId="2" borderId="19" xfId="1" applyFont="1" applyFill="1" applyBorder="1" applyAlignment="1">
      <alignment horizontal="center" vertical="center" wrapText="1"/>
    </xf>
    <xf numFmtId="38" fontId="11" fillId="2" borderId="14" xfId="6" applyFont="1" applyFill="1" applyBorder="1" applyAlignment="1">
      <alignment horizontal="center" vertical="center" shrinkToFit="1"/>
    </xf>
    <xf numFmtId="38" fontId="11" fillId="2" borderId="16" xfId="6" applyFont="1" applyFill="1" applyBorder="1" applyAlignment="1">
      <alignment horizontal="center" vertical="center" shrinkToFit="1"/>
    </xf>
    <xf numFmtId="38" fontId="11" fillId="2" borderId="17" xfId="6" applyFont="1" applyFill="1" applyBorder="1" applyAlignment="1">
      <alignment horizontal="center" vertical="center" shrinkToFit="1"/>
    </xf>
    <xf numFmtId="38" fontId="11" fillId="2" borderId="14" xfId="6" applyFont="1" applyFill="1" applyBorder="1" applyAlignment="1">
      <alignment horizontal="center" vertical="center" wrapText="1"/>
    </xf>
    <xf numFmtId="38" fontId="11" fillId="2" borderId="16" xfId="6" applyFont="1" applyFill="1" applyBorder="1" applyAlignment="1">
      <alignment horizontal="center" vertical="center" wrapText="1"/>
    </xf>
    <xf numFmtId="38" fontId="11" fillId="2" borderId="17" xfId="6" applyFont="1" applyFill="1" applyBorder="1" applyAlignment="1">
      <alignment horizontal="center" vertical="center" wrapText="1"/>
    </xf>
    <xf numFmtId="179" fontId="11" fillId="2" borderId="19" xfId="3" applyNumberFormat="1" applyFont="1" applyFill="1" applyBorder="1" applyAlignment="1">
      <alignment horizontal="center" vertical="center" wrapText="1"/>
    </xf>
    <xf numFmtId="179" fontId="11" fillId="2" borderId="19" xfId="3" applyNumberFormat="1" applyFont="1" applyFill="1" applyBorder="1" applyAlignment="1">
      <alignment horizontal="center" vertical="center" shrinkToFit="1"/>
    </xf>
    <xf numFmtId="179" fontId="14" fillId="2" borderId="2" xfId="3" applyNumberFormat="1" applyFont="1" applyFill="1" applyBorder="1" applyAlignment="1">
      <alignment horizontal="left" vertical="center" shrinkToFit="1"/>
    </xf>
    <xf numFmtId="179" fontId="14" fillId="2" borderId="0" xfId="3" applyNumberFormat="1" applyFont="1" applyFill="1" applyBorder="1" applyAlignment="1">
      <alignment horizontal="left" vertical="center" shrinkToFit="1"/>
    </xf>
    <xf numFmtId="179" fontId="11" fillId="2" borderId="3" xfId="3" applyNumberFormat="1" applyFont="1" applyFill="1" applyBorder="1" applyAlignment="1">
      <alignment horizontal="left" wrapText="1"/>
    </xf>
    <xf numFmtId="179" fontId="11" fillId="2" borderId="4" xfId="3" applyNumberFormat="1" applyFont="1" applyFill="1" applyBorder="1" applyAlignment="1">
      <alignment horizontal="left" wrapText="1"/>
    </xf>
    <xf numFmtId="179" fontId="11" fillId="2" borderId="25" xfId="3" applyNumberFormat="1" applyFont="1" applyFill="1" applyBorder="1" applyAlignment="1">
      <alignment horizontal="left" wrapText="1"/>
    </xf>
    <xf numFmtId="179" fontId="11" fillId="2" borderId="26" xfId="3" applyNumberFormat="1" applyFont="1" applyFill="1" applyBorder="1" applyAlignment="1">
      <alignment horizontal="left" wrapText="1"/>
    </xf>
    <xf numFmtId="179" fontId="11" fillId="2" borderId="16" xfId="3" applyNumberFormat="1" applyFont="1" applyFill="1" applyBorder="1" applyAlignment="1">
      <alignment horizontal="center" vertical="center" shrinkToFit="1"/>
    </xf>
    <xf numFmtId="179" fontId="11" fillId="2" borderId="14" xfId="3" applyNumberFormat="1" applyFont="1" applyFill="1" applyBorder="1" applyAlignment="1">
      <alignment horizontal="center" vertical="center" wrapText="1"/>
    </xf>
    <xf numFmtId="179" fontId="11" fillId="2" borderId="17" xfId="3" applyNumberFormat="1" applyFont="1" applyFill="1" applyBorder="1" applyAlignment="1">
      <alignment horizontal="center" vertical="center" wrapText="1"/>
    </xf>
    <xf numFmtId="38" fontId="11" fillId="2" borderId="9" xfId="6" applyFont="1" applyFill="1" applyBorder="1" applyAlignment="1">
      <alignment horizontal="center" vertical="center" shrinkToFit="1"/>
    </xf>
    <xf numFmtId="179" fontId="11" fillId="2" borderId="13" xfId="3" applyNumberFormat="1" applyFont="1" applyFill="1" applyBorder="1" applyAlignment="1">
      <alignment horizontal="center" vertical="center" shrinkToFit="1"/>
    </xf>
    <xf numFmtId="179" fontId="11" fillId="2" borderId="9" xfId="3" applyNumberFormat="1" applyFont="1" applyFill="1" applyBorder="1" applyAlignment="1">
      <alignment horizontal="center" vertical="center" wrapText="1"/>
    </xf>
    <xf numFmtId="179" fontId="11" fillId="2" borderId="11" xfId="3" applyNumberFormat="1" applyFont="1" applyFill="1" applyBorder="1" applyAlignment="1">
      <alignment horizontal="center" vertical="center" wrapText="1"/>
    </xf>
    <xf numFmtId="179" fontId="11" fillId="2" borderId="13" xfId="3" applyNumberFormat="1" applyFont="1" applyFill="1" applyBorder="1" applyAlignment="1">
      <alignment horizontal="center" vertical="center" wrapText="1"/>
    </xf>
    <xf numFmtId="179" fontId="11" fillId="2" borderId="15" xfId="3" applyNumberFormat="1" applyFont="1" applyFill="1" applyBorder="1" applyAlignment="1">
      <alignment horizontal="center" vertical="center" wrapText="1" shrinkToFit="1"/>
    </xf>
    <xf numFmtId="179" fontId="11" fillId="2" borderId="27" xfId="3" applyNumberFormat="1" applyFont="1" applyFill="1" applyBorder="1" applyAlignment="1">
      <alignment horizontal="center" vertical="center" wrapText="1" shrinkToFit="1"/>
    </xf>
    <xf numFmtId="179" fontId="11" fillId="2" borderId="14" xfId="3" applyNumberFormat="1" applyFont="1" applyFill="1" applyBorder="1" applyAlignment="1">
      <alignment horizontal="center" vertical="center"/>
    </xf>
    <xf numFmtId="179" fontId="11" fillId="2" borderId="17" xfId="3" applyNumberFormat="1" applyFont="1" applyFill="1" applyBorder="1" applyAlignment="1">
      <alignment horizontal="center" vertical="center"/>
    </xf>
    <xf numFmtId="179" fontId="14" fillId="2" borderId="0" xfId="3" applyNumberFormat="1" applyFont="1" applyFill="1" applyAlignment="1">
      <alignment horizontal="left" vertical="center" shrinkToFit="1"/>
    </xf>
    <xf numFmtId="179" fontId="11" fillId="2" borderId="5" xfId="3" applyNumberFormat="1" applyFont="1" applyFill="1" applyBorder="1" applyAlignment="1">
      <alignment horizontal="left" wrapText="1"/>
    </xf>
    <xf numFmtId="179" fontId="11" fillId="2" borderId="6" xfId="3" applyNumberFormat="1" applyFont="1" applyFill="1" applyBorder="1" applyAlignment="1">
      <alignment horizontal="left" wrapText="1"/>
    </xf>
    <xf numFmtId="38" fontId="11" fillId="2" borderId="9" xfId="6" applyFont="1" applyFill="1" applyBorder="1" applyAlignment="1">
      <alignment horizontal="left" vertical="center" wrapText="1"/>
    </xf>
    <xf numFmtId="38" fontId="11" fillId="2" borderId="11" xfId="6" applyFont="1" applyFill="1" applyBorder="1" applyAlignment="1">
      <alignment horizontal="left" vertical="center" wrapText="1"/>
    </xf>
    <xf numFmtId="38" fontId="11" fillId="2" borderId="13" xfId="6" applyFont="1" applyFill="1" applyBorder="1" applyAlignment="1">
      <alignment horizontal="left" vertical="center" wrapText="1"/>
    </xf>
    <xf numFmtId="179" fontId="11" fillId="2" borderId="8" xfId="3" applyNumberFormat="1" applyFont="1" applyFill="1" applyBorder="1" applyAlignment="1">
      <alignment horizontal="center" vertical="center" shrinkToFit="1"/>
    </xf>
    <xf numFmtId="179" fontId="11" fillId="2" borderId="10" xfId="3" applyNumberFormat="1" applyFont="1" applyFill="1" applyBorder="1" applyAlignment="1">
      <alignment horizontal="center" vertical="center" shrinkToFit="1"/>
    </xf>
    <xf numFmtId="179" fontId="11" fillId="2" borderId="12" xfId="3" applyNumberFormat="1" applyFont="1" applyFill="1" applyBorder="1" applyAlignment="1">
      <alignment horizontal="center" vertical="center" shrinkToFit="1"/>
    </xf>
    <xf numFmtId="179" fontId="11" fillId="2" borderId="14" xfId="3" applyNumberFormat="1" applyFont="1" applyFill="1" applyBorder="1" applyAlignment="1">
      <alignment horizontal="center" vertical="center" wrapText="1" shrinkToFit="1"/>
    </xf>
    <xf numFmtId="179" fontId="11" fillId="2" borderId="16" xfId="3" applyNumberFormat="1" applyFont="1" applyFill="1" applyBorder="1" applyAlignment="1">
      <alignment horizontal="center" vertical="center" wrapText="1" shrinkToFit="1"/>
    </xf>
    <xf numFmtId="0" fontId="11" fillId="2" borderId="15" xfId="3" applyFont="1" applyFill="1" applyBorder="1" applyAlignment="1">
      <alignment horizontal="center" vertical="center"/>
    </xf>
    <xf numFmtId="0" fontId="11" fillId="0" borderId="18" xfId="0" applyFont="1" applyBorder="1" applyAlignment="1">
      <alignment horizontal="center" vertical="center"/>
    </xf>
    <xf numFmtId="0" fontId="22" fillId="2" borderId="0" xfId="1" applyFont="1" applyFill="1" applyBorder="1" applyAlignment="1">
      <alignment horizontal="left" vertical="center" wrapText="1"/>
    </xf>
    <xf numFmtId="0" fontId="11" fillId="2" borderId="14" xfId="1" applyFont="1" applyFill="1" applyBorder="1" applyAlignment="1">
      <alignment horizontal="center" vertical="center" wrapText="1"/>
    </xf>
    <xf numFmtId="0" fontId="11" fillId="2" borderId="17"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10" xfId="1" applyFont="1" applyFill="1" applyBorder="1" applyAlignment="1">
      <alignment horizontal="center" vertical="center" wrapText="1"/>
    </xf>
    <xf numFmtId="0" fontId="11" fillId="2" borderId="12" xfId="1" applyFont="1" applyFill="1" applyBorder="1" applyAlignment="1">
      <alignment horizontal="center" vertical="center" wrapText="1"/>
    </xf>
    <xf numFmtId="38" fontId="11" fillId="2" borderId="19" xfId="6" applyFont="1" applyFill="1" applyBorder="1" applyAlignment="1">
      <alignment horizontal="center" vertical="center" wrapText="1"/>
    </xf>
    <xf numFmtId="38" fontId="11" fillId="2" borderId="19" xfId="6" applyFont="1" applyFill="1" applyBorder="1" applyAlignment="1">
      <alignment horizontal="center" vertical="center" shrinkToFit="1"/>
    </xf>
    <xf numFmtId="179" fontId="11" fillId="2" borderId="18" xfId="3" applyNumberFormat="1" applyFont="1" applyFill="1" applyBorder="1" applyAlignment="1">
      <alignment horizontal="center" vertical="center" wrapText="1" shrinkToFit="1"/>
    </xf>
    <xf numFmtId="0" fontId="18" fillId="2" borderId="8" xfId="1" applyFont="1" applyFill="1" applyBorder="1" applyAlignment="1">
      <alignment horizontal="left" vertical="center" wrapText="1"/>
    </xf>
    <xf numFmtId="0" fontId="18" fillId="2" borderId="9" xfId="1" applyFont="1" applyFill="1" applyBorder="1" applyAlignment="1">
      <alignment horizontal="left" vertical="center" wrapText="1"/>
    </xf>
    <xf numFmtId="0" fontId="18" fillId="2" borderId="12" xfId="1" applyFont="1" applyFill="1" applyBorder="1" applyAlignment="1">
      <alignment horizontal="left" vertical="center" wrapText="1"/>
    </xf>
    <xf numFmtId="0" fontId="18" fillId="2" borderId="13" xfId="1" applyFont="1" applyFill="1" applyBorder="1" applyAlignment="1">
      <alignment horizontal="left" vertical="center" wrapText="1"/>
    </xf>
    <xf numFmtId="0" fontId="9" fillId="0" borderId="17" xfId="0" applyFont="1" applyBorder="1" applyAlignment="1">
      <alignment horizontal="center" vertical="center" shrinkToFit="1"/>
    </xf>
    <xf numFmtId="0" fontId="22" fillId="2" borderId="0" xfId="1" applyFont="1" applyFill="1" applyBorder="1" applyAlignment="1">
      <alignment vertical="center" wrapText="1"/>
    </xf>
    <xf numFmtId="179" fontId="11" fillId="2" borderId="0" xfId="3" applyNumberFormat="1" applyFont="1" applyFill="1" applyBorder="1" applyAlignment="1">
      <alignment horizontal="center" vertical="center" wrapText="1"/>
    </xf>
    <xf numFmtId="0" fontId="11" fillId="2" borderId="16" xfId="1" applyFont="1" applyFill="1" applyBorder="1" applyAlignment="1">
      <alignment horizontal="center" vertical="center" wrapText="1"/>
    </xf>
    <xf numFmtId="179" fontId="11" fillId="2" borderId="4" xfId="3" applyNumberFormat="1" applyFont="1" applyFill="1" applyBorder="1" applyAlignment="1">
      <alignment horizontal="left"/>
    </xf>
    <xf numFmtId="179" fontId="11" fillId="2" borderId="25" xfId="3" applyNumberFormat="1" applyFont="1" applyFill="1" applyBorder="1" applyAlignment="1">
      <alignment horizontal="left"/>
    </xf>
    <xf numFmtId="179" fontId="11" fillId="2" borderId="26" xfId="3" applyNumberFormat="1" applyFont="1" applyFill="1" applyBorder="1" applyAlignment="1">
      <alignment horizontal="left"/>
    </xf>
    <xf numFmtId="179" fontId="11" fillId="2" borderId="17" xfId="3" applyNumberFormat="1" applyFont="1" applyFill="1" applyBorder="1" applyAlignment="1">
      <alignment horizontal="center" vertical="center" wrapText="1" shrinkToFit="1"/>
    </xf>
    <xf numFmtId="179" fontId="11" fillId="2" borderId="12" xfId="3" applyNumberFormat="1" applyFont="1" applyFill="1" applyBorder="1" applyAlignment="1">
      <alignment horizontal="center" vertical="center" wrapText="1" shrinkToFit="1"/>
    </xf>
    <xf numFmtId="179" fontId="11" fillId="2" borderId="23" xfId="3" applyNumberFormat="1" applyFont="1" applyFill="1" applyBorder="1" applyAlignment="1">
      <alignment horizontal="center" vertical="center" wrapText="1" shrinkToFit="1"/>
    </xf>
    <xf numFmtId="179" fontId="11" fillId="2" borderId="8" xfId="3" applyNumberFormat="1" applyFont="1" applyFill="1" applyBorder="1" applyAlignment="1">
      <alignment horizontal="center" vertical="center" wrapText="1" shrinkToFit="1"/>
    </xf>
    <xf numFmtId="0" fontId="13" fillId="2" borderId="0" xfId="1" applyFont="1" applyFill="1" applyBorder="1" applyAlignment="1">
      <alignment vertical="center" wrapText="1"/>
    </xf>
    <xf numFmtId="179" fontId="11" fillId="2" borderId="16" xfId="3" applyNumberFormat="1" applyFont="1" applyFill="1" applyBorder="1" applyAlignment="1">
      <alignment horizontal="center" vertical="center" wrapText="1"/>
    </xf>
    <xf numFmtId="179" fontId="11" fillId="2" borderId="16" xfId="3" applyNumberFormat="1" applyFont="1" applyFill="1" applyBorder="1" applyAlignment="1">
      <alignment horizontal="center" vertical="center"/>
    </xf>
    <xf numFmtId="179" fontId="11" fillId="2" borderId="19" xfId="3" applyNumberFormat="1" applyFont="1" applyFill="1" applyBorder="1" applyAlignment="1">
      <alignment horizontal="left" vertical="center" wrapText="1"/>
    </xf>
    <xf numFmtId="0" fontId="9" fillId="0" borderId="19" xfId="0" applyFont="1" applyBorder="1" applyAlignment="1">
      <alignment horizontal="center" vertical="center" wrapText="1"/>
    </xf>
    <xf numFmtId="179" fontId="11" fillId="2" borderId="5" xfId="3" applyNumberFormat="1" applyFont="1" applyFill="1" applyBorder="1" applyAlignment="1">
      <alignment horizontal="left"/>
    </xf>
    <xf numFmtId="179" fontId="11" fillId="2" borderId="6" xfId="3" applyNumberFormat="1" applyFont="1" applyFill="1" applyBorder="1" applyAlignment="1">
      <alignment horizontal="left"/>
    </xf>
    <xf numFmtId="179" fontId="11" fillId="2" borderId="14" xfId="3" applyNumberFormat="1" applyFont="1" applyFill="1" applyBorder="1" applyAlignment="1">
      <alignment horizontal="left" vertical="center" wrapText="1"/>
    </xf>
    <xf numFmtId="179" fontId="11" fillId="2" borderId="16" xfId="3" applyNumberFormat="1" applyFont="1" applyFill="1" applyBorder="1" applyAlignment="1">
      <alignment horizontal="left" vertical="center" wrapText="1"/>
    </xf>
    <xf numFmtId="179" fontId="11" fillId="2" borderId="17" xfId="3" applyNumberFormat="1" applyFont="1" applyFill="1" applyBorder="1" applyAlignment="1">
      <alignment horizontal="left" vertical="center" wrapText="1"/>
    </xf>
    <xf numFmtId="179" fontId="11" fillId="2" borderId="19" xfId="3" applyNumberFormat="1" applyFont="1" applyFill="1" applyBorder="1" applyAlignment="1">
      <alignment horizontal="center" vertical="center"/>
    </xf>
    <xf numFmtId="0" fontId="11" fillId="2" borderId="3" xfId="1" applyFont="1" applyFill="1" applyBorder="1" applyAlignment="1">
      <alignment horizontal="left" wrapText="1"/>
    </xf>
    <xf numFmtId="0" fontId="11" fillId="2" borderId="4" xfId="1" applyFont="1" applyFill="1" applyBorder="1" applyAlignment="1">
      <alignment horizontal="left" wrapText="1"/>
    </xf>
    <xf numFmtId="0" fontId="11" fillId="2" borderId="25" xfId="1" applyFont="1" applyFill="1" applyBorder="1" applyAlignment="1">
      <alignment horizontal="left" wrapText="1"/>
    </xf>
    <xf numFmtId="0" fontId="11" fillId="2" borderId="26" xfId="1" applyFont="1" applyFill="1" applyBorder="1" applyAlignment="1">
      <alignment horizontal="left" wrapText="1"/>
    </xf>
    <xf numFmtId="0" fontId="9" fillId="0" borderId="17" xfId="0" applyFont="1" applyBorder="1" applyAlignment="1">
      <alignment horizontal="center" vertical="center" wrapText="1"/>
    </xf>
    <xf numFmtId="0" fontId="11" fillId="2" borderId="7" xfId="1" applyFont="1" applyFill="1" applyBorder="1" applyAlignment="1">
      <alignment horizontal="center" vertical="center"/>
    </xf>
    <xf numFmtId="0" fontId="11" fillId="2" borderId="0" xfId="1" applyFont="1" applyFill="1" applyBorder="1" applyAlignment="1">
      <alignment horizontal="center" vertical="center"/>
    </xf>
    <xf numFmtId="0" fontId="13" fillId="2" borderId="0" xfId="1" applyFont="1" applyFill="1" applyBorder="1" applyAlignment="1">
      <alignment horizontal="left" vertical="center" wrapText="1"/>
    </xf>
    <xf numFmtId="0" fontId="11" fillId="2" borderId="7" xfId="1" applyFont="1" applyFill="1" applyBorder="1" applyAlignment="1">
      <alignment horizontal="left" vertical="top" wrapText="1"/>
    </xf>
    <xf numFmtId="0" fontId="11" fillId="2" borderId="0" xfId="1" applyFont="1" applyFill="1" applyBorder="1" applyAlignment="1">
      <alignment horizontal="left" vertical="top" wrapText="1"/>
    </xf>
    <xf numFmtId="0" fontId="11" fillId="2" borderId="8" xfId="1" applyFont="1" applyFill="1" applyBorder="1" applyAlignment="1">
      <alignment horizontal="left" vertical="top" wrapText="1"/>
    </xf>
    <xf numFmtId="0" fontId="11" fillId="2" borderId="10" xfId="1" applyFont="1" applyFill="1" applyBorder="1" applyAlignment="1">
      <alignment horizontal="left" vertical="top" wrapText="1"/>
    </xf>
    <xf numFmtId="0" fontId="11" fillId="2" borderId="0" xfId="1" applyFont="1" applyFill="1" applyBorder="1" applyAlignment="1">
      <alignment horizontal="center" vertical="center" wrapText="1"/>
    </xf>
    <xf numFmtId="0" fontId="11" fillId="2" borderId="8" xfId="1" applyFont="1" applyFill="1" applyBorder="1" applyAlignment="1">
      <alignment horizontal="center" vertical="top" wrapText="1"/>
    </xf>
    <xf numFmtId="0" fontId="11" fillId="2" borderId="10" xfId="1" applyFont="1" applyFill="1" applyBorder="1" applyAlignment="1">
      <alignment horizontal="center" vertical="top" wrapText="1"/>
    </xf>
    <xf numFmtId="0" fontId="11" fillId="2" borderId="8" xfId="1" applyFont="1" applyFill="1" applyBorder="1" applyAlignment="1">
      <alignment horizontal="center" vertical="center"/>
    </xf>
    <xf numFmtId="0" fontId="11" fillId="2" borderId="10" xfId="1" applyFont="1" applyFill="1" applyBorder="1" applyAlignment="1">
      <alignment horizontal="center" vertical="center"/>
    </xf>
    <xf numFmtId="0" fontId="20" fillId="2" borderId="12" xfId="1" applyFont="1" applyFill="1" applyBorder="1" applyAlignment="1">
      <alignment horizontal="center" vertical="center" wrapText="1"/>
    </xf>
    <xf numFmtId="0" fontId="20" fillId="2" borderId="8" xfId="1" applyFont="1" applyFill="1" applyBorder="1" applyAlignment="1">
      <alignment horizontal="center" vertical="center" wrapText="1"/>
    </xf>
    <xf numFmtId="0" fontId="26" fillId="2" borderId="8" xfId="1" applyFont="1" applyFill="1" applyBorder="1" applyAlignment="1">
      <alignment horizontal="left" vertical="center" wrapText="1"/>
    </xf>
    <xf numFmtId="0" fontId="26" fillId="2" borderId="9" xfId="1" applyFont="1" applyFill="1" applyBorder="1" applyAlignment="1">
      <alignment horizontal="left" vertical="center" wrapText="1"/>
    </xf>
    <xf numFmtId="0" fontId="26" fillId="2" borderId="12" xfId="1" applyFont="1" applyFill="1" applyBorder="1" applyAlignment="1">
      <alignment horizontal="left" vertical="center" wrapText="1"/>
    </xf>
    <xf numFmtId="0" fontId="26" fillId="2" borderId="13" xfId="1" applyFont="1" applyFill="1" applyBorder="1" applyAlignment="1">
      <alignment horizontal="left" vertical="center" wrapText="1"/>
    </xf>
    <xf numFmtId="0" fontId="25" fillId="0" borderId="0" xfId="0" applyFont="1" applyBorder="1" applyAlignment="1">
      <alignment horizontal="left" vertical="center" wrapText="1"/>
    </xf>
    <xf numFmtId="0" fontId="25" fillId="0" borderId="0" xfId="0" applyFont="1" applyAlignment="1">
      <alignment vertical="center"/>
    </xf>
    <xf numFmtId="38" fontId="11" fillId="2" borderId="10" xfId="6" applyFont="1" applyFill="1" applyBorder="1" applyAlignment="1">
      <alignment horizontal="left" vertical="center" wrapText="1"/>
    </xf>
    <xf numFmtId="0" fontId="5" fillId="0" borderId="0" xfId="0" applyFont="1" applyAlignment="1">
      <alignment horizontal="left" vertical="center" wrapText="1"/>
    </xf>
    <xf numFmtId="0" fontId="16" fillId="2" borderId="12" xfId="1" applyFont="1" applyFill="1" applyBorder="1" applyAlignment="1">
      <alignment horizontal="center" vertical="center" wrapText="1"/>
    </xf>
    <xf numFmtId="0" fontId="16" fillId="2" borderId="8" xfId="1" applyFont="1" applyFill="1" applyBorder="1" applyAlignment="1">
      <alignment horizontal="center" vertical="center" wrapText="1"/>
    </xf>
    <xf numFmtId="38" fontId="24" fillId="2" borderId="19" xfId="6" applyFont="1" applyFill="1" applyBorder="1" applyAlignment="1">
      <alignment horizontal="center" vertical="center" shrinkToFit="1"/>
    </xf>
    <xf numFmtId="0" fontId="23" fillId="0" borderId="14" xfId="0" applyFont="1" applyBorder="1" applyAlignment="1">
      <alignment horizontal="center" vertical="center" shrinkToFit="1"/>
    </xf>
    <xf numFmtId="0" fontId="23" fillId="0" borderId="17" xfId="0" applyFont="1" applyBorder="1" applyAlignment="1">
      <alignment horizontal="center" vertical="center" shrinkToFit="1"/>
    </xf>
    <xf numFmtId="0" fontId="9" fillId="0" borderId="14" xfId="0" applyFont="1" applyBorder="1" applyAlignment="1">
      <alignment horizontal="left" vertical="center" wrapText="1"/>
    </xf>
    <xf numFmtId="0" fontId="9" fillId="0" borderId="17" xfId="0" applyFont="1" applyBorder="1" applyAlignment="1">
      <alignment horizontal="left" vertical="center" wrapText="1"/>
    </xf>
    <xf numFmtId="179" fontId="11" fillId="2" borderId="10" xfId="3" applyNumberFormat="1" applyFont="1" applyFill="1" applyBorder="1" applyAlignment="1">
      <alignment horizontal="center" vertical="center" wrapText="1" shrinkToFit="1"/>
    </xf>
    <xf numFmtId="179" fontId="13" fillId="2" borderId="0" xfId="3" applyNumberFormat="1" applyFont="1" applyFill="1" applyBorder="1" applyAlignment="1">
      <alignment horizontal="left" vertical="center" wrapText="1" shrinkToFit="1"/>
    </xf>
    <xf numFmtId="0" fontId="16" fillId="2" borderId="2" xfId="1" applyFont="1" applyFill="1" applyBorder="1" applyAlignment="1">
      <alignment horizontal="center" vertical="center" wrapText="1"/>
    </xf>
    <xf numFmtId="0" fontId="16" fillId="2" borderId="7" xfId="1" applyFont="1" applyFill="1" applyBorder="1" applyAlignment="1">
      <alignment horizontal="center" vertical="center" wrapText="1"/>
    </xf>
    <xf numFmtId="0" fontId="11" fillId="2" borderId="19" xfId="1" applyFont="1" applyFill="1" applyBorder="1" applyAlignment="1">
      <alignment horizontal="center" vertical="center" shrinkToFit="1"/>
    </xf>
  </cellXfs>
  <cellStyles count="7">
    <cellStyle name="パーセント 2" xfId="2"/>
    <cellStyle name="パーセント 2 2" xfId="4"/>
    <cellStyle name="桁区切り" xfId="6" builtinId="6"/>
    <cellStyle name="桁区切り 2" xfId="5"/>
    <cellStyle name="標準" xfId="0" builtinId="0"/>
    <cellStyle name="標準 2" xfId="1"/>
    <cellStyle name="標準 3" xfId="3"/>
  </cellStyles>
  <dxfs count="4">
    <dxf>
      <fill>
        <patternFill>
          <bgColor theme="4" tint="0.79998168889431442"/>
        </patternFill>
      </fill>
    </dxf>
    <dxf>
      <fill>
        <patternFill>
          <bgColor rgb="FFFFC7CE"/>
        </patternFill>
      </fill>
    </dxf>
    <dxf>
      <fill>
        <patternFill>
          <bgColor theme="4" tint="0.79998168889431442"/>
        </patternFill>
      </fill>
    </dxf>
    <dxf>
      <fill>
        <patternFill>
          <bgColor rgb="FFFFC7CE"/>
        </patternFill>
      </fill>
    </dxf>
  </dxfs>
  <tableStyles count="0" defaultTableStyle="TableStyleMedium2" defaultPivotStyle="PivotStyleLight16"/>
  <colors>
    <mruColors>
      <color rgb="FFFF3300"/>
      <color rgb="FFFFCCFF"/>
      <color rgb="FFCCFFFF"/>
      <color rgb="FF632523"/>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O613"/>
  <sheetViews>
    <sheetView showGridLines="0" tabSelected="1" view="pageLayout" zoomScale="87" zoomScaleNormal="100" zoomScaleSheetLayoutView="100" zoomScalePageLayoutView="87" workbookViewId="0">
      <selection activeCell="K52" sqref="K52"/>
    </sheetView>
  </sheetViews>
  <sheetFormatPr defaultRowHeight="13.5" x14ac:dyDescent="0.15"/>
  <cols>
    <col min="1" max="1" width="9" style="167"/>
    <col min="2" max="2" width="22.625" style="172" customWidth="1"/>
    <col min="3" max="3" width="3.375" style="167" customWidth="1"/>
    <col min="4" max="13" width="7.125" style="167" customWidth="1"/>
    <col min="14" max="19" width="9" customWidth="1"/>
  </cols>
  <sheetData>
    <row r="1" spans="1:13" s="1" customFormat="1" ht="15" customHeight="1" x14ac:dyDescent="0.15">
      <c r="A1" s="254" t="s">
        <v>87</v>
      </c>
      <c r="B1" s="254"/>
      <c r="C1" s="254"/>
      <c r="D1" s="254"/>
      <c r="E1" s="254"/>
      <c r="F1" s="254"/>
      <c r="G1" s="254"/>
      <c r="H1" s="254"/>
      <c r="I1" s="254"/>
      <c r="J1" s="254"/>
      <c r="K1" s="254"/>
      <c r="L1" s="254"/>
      <c r="M1" s="28"/>
    </row>
    <row r="2" spans="1:13" s="3" customFormat="1" ht="15" customHeight="1" x14ac:dyDescent="0.15">
      <c r="A2" s="238" t="s">
        <v>61</v>
      </c>
      <c r="B2" s="284"/>
      <c r="C2" s="225" t="s">
        <v>62</v>
      </c>
      <c r="D2" s="243" t="s">
        <v>12</v>
      </c>
      <c r="E2" s="252" t="s">
        <v>13</v>
      </c>
      <c r="F2" s="263" t="s">
        <v>7</v>
      </c>
      <c r="G2" s="29"/>
      <c r="H2" s="29"/>
      <c r="I2" s="29"/>
      <c r="J2" s="29"/>
      <c r="K2" s="30"/>
      <c r="L2" s="30"/>
      <c r="M2" s="31"/>
    </row>
    <row r="3" spans="1:13" s="3" customFormat="1" ht="15" customHeight="1" x14ac:dyDescent="0.15">
      <c r="A3" s="285"/>
      <c r="B3" s="286"/>
      <c r="C3" s="226"/>
      <c r="D3" s="244"/>
      <c r="E3" s="253"/>
      <c r="F3" s="287"/>
      <c r="G3" s="30"/>
      <c r="H3" s="30"/>
      <c r="I3" s="30"/>
      <c r="J3" s="30"/>
      <c r="K3" s="30"/>
      <c r="L3" s="30"/>
      <c r="M3" s="31"/>
    </row>
    <row r="4" spans="1:13" s="3" customFormat="1" ht="15" customHeight="1" x14ac:dyDescent="0.15">
      <c r="A4" s="252" t="s">
        <v>85</v>
      </c>
      <c r="B4" s="298" t="s">
        <v>86</v>
      </c>
      <c r="C4" s="228" t="s">
        <v>305</v>
      </c>
      <c r="D4" s="204">
        <v>507</v>
      </c>
      <c r="E4" s="204">
        <v>1504</v>
      </c>
      <c r="F4" s="204">
        <v>46</v>
      </c>
      <c r="G4" s="30"/>
      <c r="H4" s="30"/>
      <c r="I4" s="30"/>
      <c r="J4" s="30"/>
      <c r="K4" s="30"/>
      <c r="L4" s="30"/>
      <c r="M4" s="31"/>
    </row>
    <row r="5" spans="1:13" s="3" customFormat="1" ht="15" customHeight="1" x14ac:dyDescent="0.15">
      <c r="A5" s="293"/>
      <c r="B5" s="299"/>
      <c r="C5" s="230"/>
      <c r="D5" s="33">
        <f>+D4/SUM($D4:$F4)*100</f>
        <v>24.647544968400585</v>
      </c>
      <c r="E5" s="33">
        <f>+E4/SUM($D4:$F4)*100</f>
        <v>73.116188624210011</v>
      </c>
      <c r="F5" s="33">
        <f t="shared" ref="E5:F7" si="0">+F4/SUM($D4:$F4)*100</f>
        <v>2.2362664073894019</v>
      </c>
      <c r="G5" s="30"/>
      <c r="H5" s="30"/>
      <c r="I5" s="30"/>
      <c r="J5" s="30"/>
      <c r="K5" s="30"/>
      <c r="L5" s="30"/>
      <c r="M5" s="31"/>
    </row>
    <row r="6" spans="1:13" s="3" customFormat="1" ht="15" customHeight="1" x14ac:dyDescent="0.15">
      <c r="A6" s="293"/>
      <c r="B6" s="299"/>
      <c r="C6" s="228" t="s">
        <v>302</v>
      </c>
      <c r="D6" s="204">
        <v>447</v>
      </c>
      <c r="E6" s="204">
        <v>1484</v>
      </c>
      <c r="F6" s="204">
        <v>55</v>
      </c>
      <c r="G6" s="30"/>
      <c r="H6" s="30"/>
      <c r="I6" s="30"/>
      <c r="J6" s="30"/>
      <c r="K6" s="30"/>
      <c r="L6" s="30"/>
      <c r="M6" s="31"/>
    </row>
    <row r="7" spans="1:13" s="3" customFormat="1" ht="15" customHeight="1" x14ac:dyDescent="0.15">
      <c r="A7" s="293"/>
      <c r="B7" s="299"/>
      <c r="C7" s="230"/>
      <c r="D7" s="33">
        <f>+D6/SUM($D6:$F6)*100</f>
        <v>22.507552870090635</v>
      </c>
      <c r="E7" s="33">
        <f t="shared" si="0"/>
        <v>74.723061430010077</v>
      </c>
      <c r="F7" s="33">
        <f t="shared" si="0"/>
        <v>2.7693856998992952</v>
      </c>
      <c r="G7" s="30"/>
      <c r="H7" s="30"/>
      <c r="I7" s="30"/>
      <c r="J7" s="30"/>
      <c r="K7" s="30"/>
      <c r="L7" s="30"/>
      <c r="M7" s="31"/>
    </row>
    <row r="8" spans="1:13" s="3" customFormat="1" ht="15" customHeight="1" x14ac:dyDescent="0.15">
      <c r="A8" s="293"/>
      <c r="B8" s="299"/>
      <c r="C8" s="228" t="s">
        <v>146</v>
      </c>
      <c r="D8" s="204">
        <v>548</v>
      </c>
      <c r="E8" s="204">
        <v>1579</v>
      </c>
      <c r="F8" s="204">
        <v>56</v>
      </c>
      <c r="G8" s="30"/>
      <c r="H8" s="30"/>
      <c r="I8" s="30"/>
      <c r="J8" s="30"/>
      <c r="K8" s="30"/>
      <c r="L8" s="30"/>
      <c r="M8" s="31"/>
    </row>
    <row r="9" spans="1:13" s="3" customFormat="1" ht="15" customHeight="1" x14ac:dyDescent="0.15">
      <c r="A9" s="253"/>
      <c r="B9" s="300"/>
      <c r="C9" s="230"/>
      <c r="D9" s="33">
        <f>+D8/SUM($D8:$F8)*100</f>
        <v>25.103069170865783</v>
      </c>
      <c r="E9" s="33">
        <f t="shared" ref="E9:F9" si="1">+E8/SUM($D8:$F8)*100</f>
        <v>72.331653687585899</v>
      </c>
      <c r="F9" s="33">
        <f t="shared" si="1"/>
        <v>2.5652771415483282</v>
      </c>
      <c r="G9" s="30"/>
      <c r="H9" s="30"/>
      <c r="I9" s="30"/>
      <c r="J9" s="30"/>
      <c r="K9" s="30"/>
      <c r="L9" s="30"/>
      <c r="M9" s="31"/>
    </row>
    <row r="10" spans="1:13" s="8" customFormat="1" ht="15" customHeight="1" x14ac:dyDescent="0.15">
      <c r="A10" s="17"/>
      <c r="B10" s="16"/>
      <c r="C10" s="34"/>
      <c r="D10" s="35"/>
      <c r="E10" s="35"/>
      <c r="F10" s="35"/>
      <c r="G10" s="36"/>
      <c r="H10" s="36"/>
      <c r="I10" s="37"/>
      <c r="J10" s="36"/>
      <c r="K10" s="36"/>
      <c r="L10" s="36"/>
      <c r="M10" s="37"/>
    </row>
    <row r="11" spans="1:13" s="3" customFormat="1" ht="15" customHeight="1" x14ac:dyDescent="0.15">
      <c r="A11" s="238" t="s">
        <v>61</v>
      </c>
      <c r="B11" s="239"/>
      <c r="C11" s="225" t="s">
        <v>62</v>
      </c>
      <c r="D11" s="38">
        <v>1</v>
      </c>
      <c r="E11" s="38">
        <v>2</v>
      </c>
      <c r="F11" s="38">
        <v>3</v>
      </c>
      <c r="G11" s="38">
        <v>4</v>
      </c>
      <c r="H11" s="38">
        <v>5</v>
      </c>
      <c r="I11" s="250" t="s">
        <v>9</v>
      </c>
      <c r="J11" s="39" t="s">
        <v>2</v>
      </c>
      <c r="K11" s="38">
        <v>3</v>
      </c>
      <c r="L11" s="38" t="s">
        <v>3</v>
      </c>
      <c r="M11" s="31"/>
    </row>
    <row r="12" spans="1:13" s="3" customFormat="1" ht="30" customHeight="1" x14ac:dyDescent="0.15">
      <c r="A12" s="240"/>
      <c r="B12" s="241"/>
      <c r="C12" s="242"/>
      <c r="D12" s="150" t="s">
        <v>166</v>
      </c>
      <c r="E12" s="150" t="s">
        <v>167</v>
      </c>
      <c r="F12" s="150" t="s">
        <v>11</v>
      </c>
      <c r="G12" s="150" t="s">
        <v>168</v>
      </c>
      <c r="H12" s="150" t="s">
        <v>169</v>
      </c>
      <c r="I12" s="275"/>
      <c r="J12" s="149" t="s">
        <v>166</v>
      </c>
      <c r="K12" s="150" t="s">
        <v>11</v>
      </c>
      <c r="L12" s="150" t="s">
        <v>169</v>
      </c>
      <c r="M12" s="31"/>
    </row>
    <row r="13" spans="1:13" s="3" customFormat="1" ht="15" customHeight="1" x14ac:dyDescent="0.15">
      <c r="A13" s="301" t="s">
        <v>145</v>
      </c>
      <c r="B13" s="247" t="s">
        <v>173</v>
      </c>
      <c r="C13" s="228" t="s">
        <v>305</v>
      </c>
      <c r="D13" s="221">
        <v>292</v>
      </c>
      <c r="E13" s="221">
        <v>463</v>
      </c>
      <c r="F13" s="221">
        <v>528</v>
      </c>
      <c r="G13" s="221">
        <v>256</v>
      </c>
      <c r="H13" s="221">
        <v>468</v>
      </c>
      <c r="I13" s="222">
        <v>50</v>
      </c>
      <c r="J13" s="223">
        <f>+D13+E13</f>
        <v>755</v>
      </c>
      <c r="K13" s="221">
        <f t="shared" ref="K13:K18" si="2">+F13</f>
        <v>528</v>
      </c>
      <c r="L13" s="221">
        <f t="shared" ref="L13:L18" si="3">+G13+H13</f>
        <v>724</v>
      </c>
      <c r="M13" s="31"/>
    </row>
    <row r="14" spans="1:13" s="3" customFormat="1" ht="15" customHeight="1" x14ac:dyDescent="0.15">
      <c r="A14" s="301"/>
      <c r="B14" s="248"/>
      <c r="C14" s="226"/>
      <c r="D14" s="195">
        <f>+D13/SUM($D13:$I13)*100</f>
        <v>14.195430238210987</v>
      </c>
      <c r="E14" s="195">
        <f t="shared" ref="D14:I16" si="4">+E13/SUM($D13:$I13)*100</f>
        <v>22.508507535245503</v>
      </c>
      <c r="F14" s="195">
        <f t="shared" si="4"/>
        <v>25.668449197860966</v>
      </c>
      <c r="G14" s="195">
        <f t="shared" si="4"/>
        <v>12.445308701993193</v>
      </c>
      <c r="H14" s="195">
        <f t="shared" si="4"/>
        <v>22.751579970831308</v>
      </c>
      <c r="I14" s="196">
        <f t="shared" si="4"/>
        <v>2.4307243558580454</v>
      </c>
      <c r="J14" s="197">
        <f t="shared" ref="J14:J18" si="5">+D14+E14</f>
        <v>36.703937773456488</v>
      </c>
      <c r="K14" s="195">
        <f t="shared" si="2"/>
        <v>25.668449197860966</v>
      </c>
      <c r="L14" s="195">
        <f t="shared" si="3"/>
        <v>35.1968886728245</v>
      </c>
      <c r="M14" s="31"/>
    </row>
    <row r="15" spans="1:13" s="12" customFormat="1" ht="15" customHeight="1" x14ac:dyDescent="0.15">
      <c r="A15" s="301"/>
      <c r="B15" s="248"/>
      <c r="C15" s="245" t="s">
        <v>302</v>
      </c>
      <c r="D15" s="204">
        <v>222</v>
      </c>
      <c r="E15" s="204">
        <v>463</v>
      </c>
      <c r="F15" s="204">
        <v>539</v>
      </c>
      <c r="G15" s="205">
        <v>244</v>
      </c>
      <c r="H15" s="204">
        <v>472</v>
      </c>
      <c r="I15" s="206">
        <v>46</v>
      </c>
      <c r="J15" s="207">
        <f t="shared" si="5"/>
        <v>685</v>
      </c>
      <c r="K15" s="204">
        <f t="shared" si="2"/>
        <v>539</v>
      </c>
      <c r="L15" s="204">
        <f t="shared" si="3"/>
        <v>716</v>
      </c>
      <c r="M15" s="45"/>
    </row>
    <row r="16" spans="1:13" s="3" customFormat="1" ht="15" customHeight="1" x14ac:dyDescent="0.15">
      <c r="A16" s="301"/>
      <c r="B16" s="248"/>
      <c r="C16" s="246"/>
      <c r="D16" s="33">
        <f t="shared" si="4"/>
        <v>11.178247734138973</v>
      </c>
      <c r="E16" s="33">
        <f t="shared" si="4"/>
        <v>23.313192346424973</v>
      </c>
      <c r="F16" s="33">
        <f t="shared" si="4"/>
        <v>27.139979859013092</v>
      </c>
      <c r="G16" s="46">
        <f t="shared" si="4"/>
        <v>12.28600201409869</v>
      </c>
      <c r="H16" s="33">
        <f t="shared" si="4"/>
        <v>23.766364551863042</v>
      </c>
      <c r="I16" s="47">
        <f t="shared" si="4"/>
        <v>2.3162134944612287</v>
      </c>
      <c r="J16" s="48">
        <f t="shared" si="5"/>
        <v>34.491440080563947</v>
      </c>
      <c r="K16" s="33">
        <f t="shared" si="2"/>
        <v>27.139979859013092</v>
      </c>
      <c r="L16" s="33">
        <f t="shared" si="3"/>
        <v>36.052366565961734</v>
      </c>
      <c r="M16" s="31"/>
    </row>
    <row r="17" spans="1:13" s="12" customFormat="1" ht="15" customHeight="1" x14ac:dyDescent="0.15">
      <c r="A17" s="301"/>
      <c r="B17" s="248"/>
      <c r="C17" s="228" t="s">
        <v>146</v>
      </c>
      <c r="D17" s="204">
        <v>280</v>
      </c>
      <c r="E17" s="204">
        <v>501</v>
      </c>
      <c r="F17" s="204">
        <v>587</v>
      </c>
      <c r="G17" s="205">
        <v>250</v>
      </c>
      <c r="H17" s="204">
        <v>509</v>
      </c>
      <c r="I17" s="206">
        <v>56</v>
      </c>
      <c r="J17" s="207">
        <f t="shared" si="5"/>
        <v>781</v>
      </c>
      <c r="K17" s="204">
        <f t="shared" si="2"/>
        <v>587</v>
      </c>
      <c r="L17" s="204">
        <f t="shared" si="3"/>
        <v>759</v>
      </c>
      <c r="M17" s="45"/>
    </row>
    <row r="18" spans="1:13" s="3" customFormat="1" ht="15" customHeight="1" x14ac:dyDescent="0.15">
      <c r="A18" s="301"/>
      <c r="B18" s="249"/>
      <c r="C18" s="226"/>
      <c r="D18" s="33">
        <f t="shared" ref="D18:I18" si="6">+D17/SUM($D17:$I17)*100</f>
        <v>12.82638570774164</v>
      </c>
      <c r="E18" s="33">
        <f t="shared" si="6"/>
        <v>22.950068712780578</v>
      </c>
      <c r="F18" s="33">
        <f t="shared" si="6"/>
        <v>26.889601465872655</v>
      </c>
      <c r="G18" s="46">
        <f t="shared" si="6"/>
        <v>11.452130096197893</v>
      </c>
      <c r="H18" s="33">
        <f t="shared" si="6"/>
        <v>23.316536875858908</v>
      </c>
      <c r="I18" s="47">
        <f t="shared" si="6"/>
        <v>2.5652771415483282</v>
      </c>
      <c r="J18" s="48">
        <f t="shared" si="5"/>
        <v>35.776454420522214</v>
      </c>
      <c r="K18" s="33">
        <f t="shared" si="2"/>
        <v>26.889601465872655</v>
      </c>
      <c r="L18" s="33">
        <f t="shared" si="3"/>
        <v>34.768666972056799</v>
      </c>
      <c r="M18" s="31"/>
    </row>
    <row r="19" spans="1:13" s="4" customFormat="1" ht="15" customHeight="1" x14ac:dyDescent="0.15">
      <c r="A19" s="49"/>
      <c r="B19" s="50"/>
      <c r="C19" s="51"/>
      <c r="D19" s="52"/>
      <c r="E19" s="52"/>
      <c r="F19" s="52"/>
      <c r="G19" s="52"/>
      <c r="H19" s="52"/>
      <c r="I19" s="52"/>
      <c r="J19" s="52"/>
      <c r="K19" s="52"/>
      <c r="L19" s="52"/>
      <c r="M19" s="53"/>
    </row>
    <row r="20" spans="1:13" s="2" customFormat="1" ht="15" customHeight="1" x14ac:dyDescent="0.15">
      <c r="A20" s="238" t="s">
        <v>61</v>
      </c>
      <c r="B20" s="284"/>
      <c r="C20" s="225" t="s">
        <v>62</v>
      </c>
      <c r="D20" s="243" t="s">
        <v>119</v>
      </c>
      <c r="E20" s="243" t="s">
        <v>120</v>
      </c>
      <c r="F20" s="263" t="s">
        <v>7</v>
      </c>
      <c r="G20" s="54"/>
      <c r="H20" s="54"/>
      <c r="I20" s="55"/>
      <c r="J20" s="54"/>
      <c r="K20" s="54"/>
      <c r="L20" s="54"/>
      <c r="M20" s="56"/>
    </row>
    <row r="21" spans="1:13" s="3" customFormat="1" ht="15" customHeight="1" x14ac:dyDescent="0.15">
      <c r="A21" s="296"/>
      <c r="B21" s="297"/>
      <c r="C21" s="226"/>
      <c r="D21" s="244"/>
      <c r="E21" s="244"/>
      <c r="F21" s="287"/>
      <c r="G21" s="57"/>
      <c r="H21" s="57"/>
      <c r="I21" s="58"/>
      <c r="J21" s="57"/>
      <c r="K21" s="57"/>
      <c r="L21" s="57"/>
      <c r="M21" s="31"/>
    </row>
    <row r="22" spans="1:13" s="14" customFormat="1" ht="15" customHeight="1" x14ac:dyDescent="0.15">
      <c r="A22" s="228" t="s">
        <v>147</v>
      </c>
      <c r="B22" s="59"/>
      <c r="C22" s="245" t="s">
        <v>304</v>
      </c>
      <c r="D22" s="204">
        <v>526</v>
      </c>
      <c r="E22" s="204">
        <v>1489</v>
      </c>
      <c r="F22" s="204">
        <v>42</v>
      </c>
      <c r="G22" s="60"/>
      <c r="H22" s="61"/>
      <c r="I22" s="61"/>
      <c r="J22" s="61"/>
      <c r="K22" s="61"/>
      <c r="L22" s="61"/>
      <c r="M22" s="62"/>
    </row>
    <row r="23" spans="1:13" s="7" customFormat="1" ht="15" customHeight="1" x14ac:dyDescent="0.15">
      <c r="A23" s="229"/>
      <c r="B23" s="258" t="s">
        <v>319</v>
      </c>
      <c r="C23" s="246"/>
      <c r="D23" s="33">
        <f>+D22/SUM($D22:$F22)*100</f>
        <v>25.571220223626639</v>
      </c>
      <c r="E23" s="33">
        <f t="shared" ref="E23:F23" si="7">+E22/SUM($D22:$F22)*100</f>
        <v>72.386971317452591</v>
      </c>
      <c r="F23" s="33">
        <f t="shared" si="7"/>
        <v>2.0418084589207584</v>
      </c>
      <c r="G23" s="63"/>
      <c r="H23" s="64"/>
      <c r="I23" s="64"/>
      <c r="J23" s="64"/>
      <c r="K23" s="64"/>
      <c r="L23" s="64"/>
      <c r="M23" s="65"/>
    </row>
    <row r="24" spans="1:13" s="14" customFormat="1" ht="15" customHeight="1" x14ac:dyDescent="0.15">
      <c r="A24" s="229"/>
      <c r="B24" s="258"/>
      <c r="C24" s="245" t="s">
        <v>302</v>
      </c>
      <c r="D24" s="204">
        <v>458</v>
      </c>
      <c r="E24" s="204">
        <v>1482</v>
      </c>
      <c r="F24" s="204">
        <v>46</v>
      </c>
      <c r="G24" s="60"/>
      <c r="H24" s="61"/>
      <c r="I24" s="61"/>
      <c r="J24" s="61"/>
      <c r="K24" s="61"/>
      <c r="L24" s="61"/>
      <c r="M24" s="62"/>
    </row>
    <row r="25" spans="1:13" s="7" customFormat="1" ht="15" customHeight="1" x14ac:dyDescent="0.15">
      <c r="A25" s="229"/>
      <c r="B25" s="258"/>
      <c r="C25" s="246"/>
      <c r="D25" s="33">
        <f>+D24/SUM($D24:$F24)*100</f>
        <v>23.061430010070495</v>
      </c>
      <c r="E25" s="33">
        <f t="shared" ref="E25:F25" si="8">+E24/SUM($D24:$F24)*100</f>
        <v>74.622356495468281</v>
      </c>
      <c r="F25" s="33">
        <f t="shared" si="8"/>
        <v>2.3162134944612287</v>
      </c>
      <c r="G25" s="63"/>
      <c r="H25" s="64"/>
      <c r="I25" s="64"/>
      <c r="J25" s="64"/>
      <c r="K25" s="64"/>
      <c r="L25" s="64"/>
      <c r="M25" s="65"/>
    </row>
    <row r="26" spans="1:13" s="12" customFormat="1" ht="15" customHeight="1" x14ac:dyDescent="0.15">
      <c r="A26" s="229"/>
      <c r="B26" s="258"/>
      <c r="C26" s="228" t="s">
        <v>146</v>
      </c>
      <c r="D26" s="204">
        <v>512</v>
      </c>
      <c r="E26" s="204">
        <v>1616</v>
      </c>
      <c r="F26" s="204">
        <v>55</v>
      </c>
      <c r="G26" s="60"/>
      <c r="H26" s="66"/>
      <c r="I26" s="61"/>
      <c r="J26" s="61"/>
      <c r="K26" s="61"/>
      <c r="L26" s="61"/>
      <c r="M26" s="45"/>
    </row>
    <row r="27" spans="1:13" s="3" customFormat="1" ht="15" customHeight="1" x14ac:dyDescent="0.15">
      <c r="A27" s="230"/>
      <c r="B27" s="259"/>
      <c r="C27" s="230"/>
      <c r="D27" s="33">
        <f>+D26/SUM($D26:$F26)*100</f>
        <v>23.453962437013285</v>
      </c>
      <c r="E27" s="33">
        <f t="shared" ref="E27:F27" si="9">+E26/SUM($D26:$F26)*100</f>
        <v>74.026568941823172</v>
      </c>
      <c r="F27" s="33">
        <f t="shared" si="9"/>
        <v>2.5194686211635364</v>
      </c>
      <c r="G27" s="63"/>
      <c r="H27" s="64"/>
      <c r="I27" s="64"/>
      <c r="J27" s="64"/>
      <c r="K27" s="64"/>
      <c r="L27" s="64"/>
      <c r="M27" s="31"/>
    </row>
    <row r="28" spans="1:13" s="4" customFormat="1" ht="15" customHeight="1" x14ac:dyDescent="0.15">
      <c r="A28" s="67"/>
      <c r="B28" s="50"/>
      <c r="C28" s="49"/>
      <c r="D28" s="68"/>
      <c r="E28" s="68"/>
      <c r="F28" s="68"/>
      <c r="G28" s="69"/>
      <c r="H28" s="69"/>
      <c r="I28" s="69"/>
      <c r="J28" s="69"/>
      <c r="K28" s="69"/>
      <c r="L28" s="69"/>
      <c r="M28" s="53"/>
    </row>
    <row r="29" spans="1:13" s="3" customFormat="1" ht="15" customHeight="1" x14ac:dyDescent="0.15">
      <c r="A29" s="238" t="s">
        <v>61</v>
      </c>
      <c r="B29" s="239"/>
      <c r="C29" s="225" t="s">
        <v>62</v>
      </c>
      <c r="D29" s="252" t="s">
        <v>12</v>
      </c>
      <c r="E29" s="243" t="s">
        <v>13</v>
      </c>
      <c r="F29" s="263" t="s">
        <v>7</v>
      </c>
      <c r="G29" s="30"/>
      <c r="H29" s="30"/>
      <c r="I29" s="30"/>
      <c r="J29" s="30"/>
      <c r="K29" s="30"/>
      <c r="L29" s="30"/>
      <c r="M29" s="31"/>
    </row>
    <row r="30" spans="1:13" s="3" customFormat="1" ht="15" customHeight="1" x14ac:dyDescent="0.15">
      <c r="A30" s="240"/>
      <c r="B30" s="241"/>
      <c r="C30" s="242"/>
      <c r="D30" s="253"/>
      <c r="E30" s="244"/>
      <c r="F30" s="287"/>
      <c r="G30" s="30"/>
      <c r="H30" s="30"/>
      <c r="I30" s="30"/>
      <c r="J30" s="30"/>
      <c r="K30" s="30"/>
      <c r="L30" s="30"/>
      <c r="M30" s="31"/>
    </row>
    <row r="31" spans="1:13" s="12" customFormat="1" ht="15" customHeight="1" x14ac:dyDescent="0.15">
      <c r="A31" s="228" t="s">
        <v>148</v>
      </c>
      <c r="B31" s="257" t="s">
        <v>314</v>
      </c>
      <c r="C31" s="245" t="s">
        <v>304</v>
      </c>
      <c r="D31" s="204">
        <v>533</v>
      </c>
      <c r="E31" s="204">
        <v>1493</v>
      </c>
      <c r="F31" s="204">
        <v>31</v>
      </c>
      <c r="G31" s="70"/>
      <c r="H31" s="70"/>
      <c r="I31" s="70"/>
      <c r="J31" s="70"/>
      <c r="K31" s="70"/>
      <c r="L31" s="70"/>
      <c r="M31" s="45"/>
    </row>
    <row r="32" spans="1:13" s="3" customFormat="1" ht="15" customHeight="1" x14ac:dyDescent="0.15">
      <c r="A32" s="229"/>
      <c r="B32" s="258"/>
      <c r="C32" s="246"/>
      <c r="D32" s="33">
        <f>+D31/SUM($D31:$F31)*100</f>
        <v>25.911521633446768</v>
      </c>
      <c r="E32" s="33">
        <f t="shared" ref="E32:F32" si="10">+E31/SUM($D31:$F31)*100</f>
        <v>72.581429265921244</v>
      </c>
      <c r="F32" s="33">
        <f t="shared" si="10"/>
        <v>1.5070491006319884</v>
      </c>
      <c r="G32" s="30"/>
      <c r="H32" s="30"/>
      <c r="I32" s="30"/>
      <c r="J32" s="30"/>
      <c r="K32" s="30"/>
      <c r="L32" s="30"/>
      <c r="M32" s="31"/>
    </row>
    <row r="33" spans="1:13" s="14" customFormat="1" ht="15" customHeight="1" x14ac:dyDescent="0.15">
      <c r="A33" s="229"/>
      <c r="B33" s="258"/>
      <c r="C33" s="245" t="s">
        <v>302</v>
      </c>
      <c r="D33" s="204">
        <v>557</v>
      </c>
      <c r="E33" s="204">
        <v>1389</v>
      </c>
      <c r="F33" s="204">
        <v>40</v>
      </c>
      <c r="G33" s="71"/>
      <c r="H33" s="71"/>
      <c r="I33" s="71"/>
      <c r="J33" s="71"/>
      <c r="K33" s="71"/>
      <c r="L33" s="71"/>
      <c r="M33" s="62"/>
    </row>
    <row r="34" spans="1:13" s="8" customFormat="1" ht="15" customHeight="1" x14ac:dyDescent="0.15">
      <c r="A34" s="229"/>
      <c r="B34" s="258"/>
      <c r="C34" s="246"/>
      <c r="D34" s="33">
        <f>+D33/SUM($D33:$F33)*100</f>
        <v>28.046324269889222</v>
      </c>
      <c r="E34" s="33">
        <f t="shared" ref="E34:F34" si="11">+E33/SUM($D33:$F33)*100</f>
        <v>69.939577039274923</v>
      </c>
      <c r="F34" s="33">
        <f t="shared" si="11"/>
        <v>2.0140986908358509</v>
      </c>
      <c r="G34" s="36"/>
      <c r="H34" s="36"/>
      <c r="I34" s="36"/>
      <c r="J34" s="36"/>
      <c r="K34" s="36"/>
      <c r="L34" s="36"/>
      <c r="M34" s="37"/>
    </row>
    <row r="35" spans="1:13" s="12" customFormat="1" ht="15" customHeight="1" x14ac:dyDescent="0.15">
      <c r="A35" s="229"/>
      <c r="B35" s="258"/>
      <c r="C35" s="228" t="s">
        <v>146</v>
      </c>
      <c r="D35" s="204">
        <v>700</v>
      </c>
      <c r="E35" s="204">
        <v>1437</v>
      </c>
      <c r="F35" s="204">
        <v>46</v>
      </c>
      <c r="G35" s="70"/>
      <c r="H35" s="70"/>
      <c r="I35" s="70"/>
      <c r="J35" s="70"/>
      <c r="K35" s="70"/>
      <c r="L35" s="70"/>
      <c r="M35" s="45"/>
    </row>
    <row r="36" spans="1:13" s="3" customFormat="1" ht="15" customHeight="1" x14ac:dyDescent="0.15">
      <c r="A36" s="230"/>
      <c r="B36" s="259"/>
      <c r="C36" s="230"/>
      <c r="D36" s="33">
        <f>+D35/SUM($D35:$F35)*100</f>
        <v>32.065964269354104</v>
      </c>
      <c r="E36" s="33">
        <f t="shared" ref="E36:F36" si="12">+E35/SUM($D35:$F35)*100</f>
        <v>65.826843792945482</v>
      </c>
      <c r="F36" s="33">
        <f t="shared" si="12"/>
        <v>2.1071919377004122</v>
      </c>
      <c r="G36" s="30"/>
      <c r="H36" s="30"/>
      <c r="I36" s="30"/>
      <c r="J36" s="30"/>
      <c r="K36" s="30"/>
      <c r="L36" s="30"/>
      <c r="M36" s="31"/>
    </row>
    <row r="37" spans="1:13" s="4" customFormat="1" ht="15" customHeight="1" x14ac:dyDescent="0.15">
      <c r="A37" s="72"/>
      <c r="B37" s="50"/>
      <c r="C37" s="51"/>
      <c r="D37" s="52"/>
      <c r="E37" s="52"/>
      <c r="F37" s="52"/>
      <c r="G37" s="52"/>
      <c r="H37" s="52"/>
      <c r="I37" s="52"/>
      <c r="J37" s="52"/>
      <c r="K37" s="52"/>
      <c r="L37" s="52"/>
      <c r="M37" s="53"/>
    </row>
    <row r="38" spans="1:13" s="3" customFormat="1" ht="15" customHeight="1" x14ac:dyDescent="0.15">
      <c r="A38" s="238" t="s">
        <v>61</v>
      </c>
      <c r="B38" s="239"/>
      <c r="C38" s="225" t="s">
        <v>62</v>
      </c>
      <c r="D38" s="38">
        <v>1</v>
      </c>
      <c r="E38" s="38">
        <v>2</v>
      </c>
      <c r="F38" s="38">
        <v>3</v>
      </c>
      <c r="G38" s="38">
        <v>4</v>
      </c>
      <c r="H38" s="265" t="s">
        <v>122</v>
      </c>
      <c r="I38" s="39" t="s">
        <v>2</v>
      </c>
      <c r="J38" s="38" t="s">
        <v>14</v>
      </c>
      <c r="K38" s="73"/>
      <c r="L38" s="30"/>
      <c r="M38" s="31"/>
    </row>
    <row r="39" spans="1:13" s="3" customFormat="1" ht="30" customHeight="1" x14ac:dyDescent="0.15">
      <c r="A39" s="240"/>
      <c r="B39" s="241"/>
      <c r="C39" s="242"/>
      <c r="D39" s="74" t="s">
        <v>109</v>
      </c>
      <c r="E39" s="74" t="s">
        <v>110</v>
      </c>
      <c r="F39" s="74" t="s">
        <v>165</v>
      </c>
      <c r="G39" s="75" t="s">
        <v>94</v>
      </c>
      <c r="H39" s="266"/>
      <c r="I39" s="76" t="s">
        <v>111</v>
      </c>
      <c r="J39" s="40" t="s">
        <v>94</v>
      </c>
      <c r="K39" s="77"/>
      <c r="L39" s="30"/>
      <c r="M39" s="31"/>
    </row>
    <row r="40" spans="1:13" s="12" customFormat="1" ht="15" customHeight="1" x14ac:dyDescent="0.15">
      <c r="A40" s="228" t="s">
        <v>0</v>
      </c>
      <c r="B40" s="257" t="s">
        <v>224</v>
      </c>
      <c r="C40" s="228" t="s">
        <v>305</v>
      </c>
      <c r="D40" s="204">
        <v>166</v>
      </c>
      <c r="E40" s="204">
        <v>350</v>
      </c>
      <c r="F40" s="204">
        <v>281</v>
      </c>
      <c r="G40" s="224">
        <v>1223</v>
      </c>
      <c r="H40" s="216">
        <v>37</v>
      </c>
      <c r="I40" s="210">
        <f t="shared" ref="I40:I45" si="13">+D40+E40</f>
        <v>516</v>
      </c>
      <c r="J40" s="204">
        <f t="shared" ref="J40:J45" si="14">+F40+G40</f>
        <v>1504</v>
      </c>
      <c r="K40" s="78"/>
      <c r="L40" s="70"/>
      <c r="M40" s="45"/>
    </row>
    <row r="41" spans="1:13" s="3" customFormat="1" ht="15" customHeight="1" x14ac:dyDescent="0.15">
      <c r="A41" s="229"/>
      <c r="B41" s="258"/>
      <c r="C41" s="230"/>
      <c r="D41" s="33">
        <f>+D40/SUM($D40:$H40)*100</f>
        <v>8.0700048614487105</v>
      </c>
      <c r="E41" s="33">
        <f>+E40/SUM($D40:$H40)*100</f>
        <v>17.01507049100632</v>
      </c>
      <c r="F41" s="33">
        <f>+F40/SUM($D40:$H40)*100</f>
        <v>13.660670879922218</v>
      </c>
      <c r="G41" s="33">
        <f>+G40/SUM($D40:$H40)*100</f>
        <v>59.455517744287803</v>
      </c>
      <c r="H41" s="33">
        <f>+H40/SUM($D40:$H40)*100</f>
        <v>1.7987360233349539</v>
      </c>
      <c r="I41" s="79">
        <f t="shared" si="13"/>
        <v>25.085075352455029</v>
      </c>
      <c r="J41" s="80">
        <f t="shared" si="14"/>
        <v>73.116188624210025</v>
      </c>
      <c r="K41" s="81"/>
      <c r="L41" s="30"/>
      <c r="M41" s="31"/>
    </row>
    <row r="42" spans="1:13" s="12" customFormat="1" ht="15" customHeight="1" x14ac:dyDescent="0.15">
      <c r="A42" s="229"/>
      <c r="B42" s="258"/>
      <c r="C42" s="245" t="s">
        <v>302</v>
      </c>
      <c r="D42" s="204">
        <v>127</v>
      </c>
      <c r="E42" s="204">
        <v>325</v>
      </c>
      <c r="F42" s="204">
        <v>286</v>
      </c>
      <c r="G42" s="224">
        <v>1207</v>
      </c>
      <c r="H42" s="216">
        <v>41</v>
      </c>
      <c r="I42" s="210">
        <f t="shared" si="13"/>
        <v>452</v>
      </c>
      <c r="J42" s="204">
        <f t="shared" si="14"/>
        <v>1493</v>
      </c>
      <c r="K42" s="78"/>
      <c r="L42" s="70"/>
      <c r="M42" s="45"/>
    </row>
    <row r="43" spans="1:13" s="3" customFormat="1" ht="15" customHeight="1" x14ac:dyDescent="0.15">
      <c r="A43" s="229"/>
      <c r="B43" s="258"/>
      <c r="C43" s="246"/>
      <c r="D43" s="33">
        <f>+D42/SUM($D42:$H42)*100</f>
        <v>6.3947633434038265</v>
      </c>
      <c r="E43" s="33">
        <f>+E42/SUM($D42:$H42)*100</f>
        <v>16.364551863041289</v>
      </c>
      <c r="F43" s="33">
        <f>+F42/SUM($D42:$H42)*100</f>
        <v>14.400805639476335</v>
      </c>
      <c r="G43" s="33">
        <f>+G42/SUM($D42:$H42)*100</f>
        <v>60.775427995971796</v>
      </c>
      <c r="H43" s="33">
        <f>+H42/SUM($D42:$H42)*100</f>
        <v>2.0644511581067473</v>
      </c>
      <c r="I43" s="79">
        <f t="shared" si="13"/>
        <v>22.759315206445116</v>
      </c>
      <c r="J43" s="80">
        <f t="shared" si="14"/>
        <v>75.176233635448128</v>
      </c>
      <c r="K43" s="81"/>
      <c r="L43" s="30"/>
      <c r="M43" s="31"/>
    </row>
    <row r="44" spans="1:13" s="12" customFormat="1" ht="15" customHeight="1" x14ac:dyDescent="0.15">
      <c r="A44" s="229"/>
      <c r="B44" s="258"/>
      <c r="C44" s="228" t="s">
        <v>146</v>
      </c>
      <c r="D44" s="204">
        <v>194</v>
      </c>
      <c r="E44" s="204">
        <v>453</v>
      </c>
      <c r="F44" s="204">
        <v>294</v>
      </c>
      <c r="G44" s="224">
        <v>1198</v>
      </c>
      <c r="H44" s="216">
        <v>44</v>
      </c>
      <c r="I44" s="210">
        <f t="shared" si="13"/>
        <v>647</v>
      </c>
      <c r="J44" s="204">
        <f t="shared" si="14"/>
        <v>1492</v>
      </c>
      <c r="K44" s="78"/>
      <c r="L44" s="70"/>
      <c r="M44" s="45"/>
    </row>
    <row r="45" spans="1:13" s="3" customFormat="1" ht="15" customHeight="1" x14ac:dyDescent="0.15">
      <c r="A45" s="230"/>
      <c r="B45" s="259"/>
      <c r="C45" s="230"/>
      <c r="D45" s="33">
        <f>+D44/SUM($D44:$H44)*100</f>
        <v>8.886852954649564</v>
      </c>
      <c r="E45" s="33">
        <f>+E44/SUM($D44:$H44)*100</f>
        <v>20.751259734310583</v>
      </c>
      <c r="F45" s="33">
        <f>+F44/SUM($D44:$H44)*100</f>
        <v>13.46770499312872</v>
      </c>
      <c r="G45" s="33">
        <f>+G44/SUM($D44:$H44)*100</f>
        <v>54.878607420980309</v>
      </c>
      <c r="H45" s="33">
        <f>+H44/SUM($D44:$H44)*100</f>
        <v>2.0155748969308291</v>
      </c>
      <c r="I45" s="79">
        <f t="shared" si="13"/>
        <v>29.638112688960149</v>
      </c>
      <c r="J45" s="80">
        <f t="shared" si="14"/>
        <v>68.346312414109036</v>
      </c>
      <c r="K45" s="82"/>
      <c r="L45" s="30"/>
      <c r="M45" s="31"/>
    </row>
    <row r="46" spans="1:13" s="4" customFormat="1" ht="15" customHeight="1" x14ac:dyDescent="0.15">
      <c r="A46" s="72"/>
      <c r="B46" s="50"/>
      <c r="C46" s="51"/>
      <c r="D46" s="52"/>
      <c r="E46" s="52"/>
      <c r="F46" s="52"/>
      <c r="G46" s="52"/>
      <c r="H46" s="52"/>
      <c r="I46" s="52"/>
      <c r="J46" s="52"/>
      <c r="K46" s="52"/>
      <c r="L46" s="52"/>
      <c r="M46" s="53"/>
    </row>
    <row r="47" spans="1:13" s="3" customFormat="1" ht="15" customHeight="1" x14ac:dyDescent="0.15">
      <c r="A47" s="238" t="s">
        <v>61</v>
      </c>
      <c r="B47" s="239"/>
      <c r="C47" s="225" t="s">
        <v>62</v>
      </c>
      <c r="D47" s="38">
        <v>1</v>
      </c>
      <c r="E47" s="38">
        <v>2</v>
      </c>
      <c r="F47" s="38">
        <v>3</v>
      </c>
      <c r="G47" s="38">
        <v>4</v>
      </c>
      <c r="H47" s="38">
        <v>5</v>
      </c>
      <c r="I47" s="250" t="s">
        <v>9</v>
      </c>
      <c r="J47" s="39" t="s">
        <v>2</v>
      </c>
      <c r="K47" s="38">
        <v>3</v>
      </c>
      <c r="L47" s="38" t="s">
        <v>3</v>
      </c>
      <c r="M47" s="31"/>
    </row>
    <row r="48" spans="1:13" s="3" customFormat="1" ht="30" customHeight="1" x14ac:dyDescent="0.15">
      <c r="A48" s="240"/>
      <c r="B48" s="241"/>
      <c r="C48" s="242"/>
      <c r="D48" s="40" t="s">
        <v>6</v>
      </c>
      <c r="E48" s="40" t="s">
        <v>4</v>
      </c>
      <c r="F48" s="40" t="s">
        <v>11</v>
      </c>
      <c r="G48" s="40" t="s">
        <v>5</v>
      </c>
      <c r="H48" s="40" t="s">
        <v>112</v>
      </c>
      <c r="I48" s="251"/>
      <c r="J48" s="41" t="s">
        <v>10</v>
      </c>
      <c r="K48" s="40" t="s">
        <v>11</v>
      </c>
      <c r="L48" s="40" t="s">
        <v>8</v>
      </c>
      <c r="M48" s="31"/>
    </row>
    <row r="49" spans="1:13" s="3" customFormat="1" ht="15" customHeight="1" x14ac:dyDescent="0.15">
      <c r="A49" s="260" t="s">
        <v>89</v>
      </c>
      <c r="B49" s="234" t="s">
        <v>174</v>
      </c>
      <c r="C49" s="228" t="s">
        <v>305</v>
      </c>
      <c r="D49" s="221">
        <v>218</v>
      </c>
      <c r="E49" s="221">
        <v>640</v>
      </c>
      <c r="F49" s="221">
        <v>891</v>
      </c>
      <c r="G49" s="221">
        <v>141</v>
      </c>
      <c r="H49" s="221">
        <v>98</v>
      </c>
      <c r="I49" s="222">
        <v>69</v>
      </c>
      <c r="J49" s="223">
        <f t="shared" ref="J49:J54" si="15">+D49+E49</f>
        <v>858</v>
      </c>
      <c r="K49" s="221">
        <f t="shared" ref="K49:K54" si="16">+F49</f>
        <v>891</v>
      </c>
      <c r="L49" s="221">
        <f t="shared" ref="L49:L54" si="17">+G49+H49</f>
        <v>239</v>
      </c>
      <c r="M49" s="31"/>
    </row>
    <row r="50" spans="1:13" s="3" customFormat="1" ht="15" customHeight="1" x14ac:dyDescent="0.15">
      <c r="A50" s="261"/>
      <c r="B50" s="234"/>
      <c r="C50" s="226"/>
      <c r="D50" s="192">
        <f>+D49/SUM($D49:$I49)*100</f>
        <v>10.597958191541078</v>
      </c>
      <c r="E50" s="192">
        <f>+E49/SUM($D49:$I49)*100</f>
        <v>31.113271754982986</v>
      </c>
      <c r="F50" s="192">
        <f>+F49/SUM($D49:$I49)*100</f>
        <v>43.315508021390379</v>
      </c>
      <c r="G50" s="192">
        <f>+G49/SUM($D49:$I49)*100</f>
        <v>6.854642683519689</v>
      </c>
      <c r="H50" s="192">
        <f t="shared" ref="H50:I52" si="18">+H49/SUM($D49:$I49)*100</f>
        <v>4.7642197374817696</v>
      </c>
      <c r="I50" s="193">
        <f t="shared" si="18"/>
        <v>3.3543996110841032</v>
      </c>
      <c r="J50" s="194">
        <f t="shared" si="15"/>
        <v>41.711229946524064</v>
      </c>
      <c r="K50" s="192">
        <f t="shared" si="16"/>
        <v>43.315508021390379</v>
      </c>
      <c r="L50" s="192">
        <f t="shared" si="17"/>
        <v>11.618862421001459</v>
      </c>
      <c r="M50" s="31"/>
    </row>
    <row r="51" spans="1:13" s="12" customFormat="1" ht="15" customHeight="1" x14ac:dyDescent="0.15">
      <c r="A51" s="261"/>
      <c r="B51" s="234"/>
      <c r="C51" s="245" t="s">
        <v>302</v>
      </c>
      <c r="D51" s="204">
        <v>221</v>
      </c>
      <c r="E51" s="204">
        <v>651</v>
      </c>
      <c r="F51" s="204">
        <v>858</v>
      </c>
      <c r="G51" s="205">
        <v>97</v>
      </c>
      <c r="H51" s="204">
        <v>93</v>
      </c>
      <c r="I51" s="206">
        <v>66</v>
      </c>
      <c r="J51" s="207">
        <f t="shared" si="15"/>
        <v>872</v>
      </c>
      <c r="K51" s="204">
        <f t="shared" si="16"/>
        <v>858</v>
      </c>
      <c r="L51" s="204">
        <f t="shared" si="17"/>
        <v>190</v>
      </c>
      <c r="M51" s="45"/>
    </row>
    <row r="52" spans="1:13" s="3" customFormat="1" ht="15" customHeight="1" x14ac:dyDescent="0.15">
      <c r="A52" s="261"/>
      <c r="B52" s="234"/>
      <c r="C52" s="246"/>
      <c r="D52" s="33">
        <f>+D51/SUM($D51:$I51)*100</f>
        <v>11.127895266868077</v>
      </c>
      <c r="E52" s="33">
        <f>+E51/SUM($D51:$I51)*100</f>
        <v>32.779456193353475</v>
      </c>
      <c r="F52" s="33">
        <f>+F51/SUM($D51:$I51)*100</f>
        <v>43.202416918429002</v>
      </c>
      <c r="G52" s="46">
        <f>+G51/SUM($D51:$I51)*100</f>
        <v>4.8841893252769388</v>
      </c>
      <c r="H52" s="33">
        <f t="shared" si="18"/>
        <v>4.6827794561933533</v>
      </c>
      <c r="I52" s="47">
        <f t="shared" si="18"/>
        <v>3.3232628398791544</v>
      </c>
      <c r="J52" s="48">
        <f t="shared" si="15"/>
        <v>43.907351460221548</v>
      </c>
      <c r="K52" s="33">
        <f t="shared" si="16"/>
        <v>43.202416918429002</v>
      </c>
      <c r="L52" s="33">
        <f t="shared" si="17"/>
        <v>9.5669687814702922</v>
      </c>
      <c r="M52" s="31"/>
    </row>
    <row r="53" spans="1:13" s="12" customFormat="1" ht="15" customHeight="1" x14ac:dyDescent="0.15">
      <c r="A53" s="261"/>
      <c r="B53" s="234"/>
      <c r="C53" s="228" t="s">
        <v>146</v>
      </c>
      <c r="D53" s="204">
        <v>291</v>
      </c>
      <c r="E53" s="204">
        <v>716</v>
      </c>
      <c r="F53" s="204">
        <v>898</v>
      </c>
      <c r="G53" s="205">
        <v>101</v>
      </c>
      <c r="H53" s="204">
        <v>108</v>
      </c>
      <c r="I53" s="206">
        <v>69</v>
      </c>
      <c r="J53" s="207">
        <f t="shared" si="15"/>
        <v>1007</v>
      </c>
      <c r="K53" s="204">
        <f t="shared" si="16"/>
        <v>898</v>
      </c>
      <c r="L53" s="204">
        <f t="shared" si="17"/>
        <v>209</v>
      </c>
      <c r="M53" s="45"/>
    </row>
    <row r="54" spans="1:13" s="3" customFormat="1" ht="15" customHeight="1" x14ac:dyDescent="0.15">
      <c r="A54" s="262"/>
      <c r="B54" s="234"/>
      <c r="C54" s="226"/>
      <c r="D54" s="33">
        <f t="shared" ref="D54:I54" si="19">+D53/SUM($D53:$I53)*100</f>
        <v>13.330279431974349</v>
      </c>
      <c r="E54" s="33">
        <f t="shared" si="19"/>
        <v>32.798900595510766</v>
      </c>
      <c r="F54" s="33">
        <f t="shared" si="19"/>
        <v>41.136051305542829</v>
      </c>
      <c r="G54" s="46">
        <f t="shared" si="19"/>
        <v>4.6266605588639482</v>
      </c>
      <c r="H54" s="33">
        <f t="shared" si="19"/>
        <v>4.9473202015574893</v>
      </c>
      <c r="I54" s="47">
        <f t="shared" si="19"/>
        <v>3.1607879065506181</v>
      </c>
      <c r="J54" s="48">
        <f t="shared" si="15"/>
        <v>46.129180027485113</v>
      </c>
      <c r="K54" s="33">
        <f t="shared" si="16"/>
        <v>41.136051305542829</v>
      </c>
      <c r="L54" s="33">
        <f t="shared" si="17"/>
        <v>9.5739807604214384</v>
      </c>
      <c r="M54" s="31"/>
    </row>
    <row r="55" spans="1:13" s="3" customFormat="1" ht="15" customHeight="1" x14ac:dyDescent="0.15">
      <c r="A55" s="83"/>
      <c r="B55" s="84"/>
      <c r="C55" s="83"/>
      <c r="D55" s="85"/>
      <c r="E55" s="85"/>
      <c r="F55" s="85"/>
      <c r="G55" s="86"/>
      <c r="H55" s="85"/>
      <c r="I55" s="85"/>
      <c r="J55" s="85"/>
      <c r="K55" s="85"/>
      <c r="L55" s="85"/>
      <c r="M55" s="31"/>
    </row>
    <row r="56" spans="1:13" s="1" customFormat="1" ht="18" customHeight="1" x14ac:dyDescent="0.15">
      <c r="A56" s="254" t="s">
        <v>88</v>
      </c>
      <c r="B56" s="254"/>
      <c r="C56" s="254"/>
      <c r="D56" s="254"/>
      <c r="E56" s="254"/>
      <c r="F56" s="254"/>
      <c r="G56" s="254"/>
      <c r="H56" s="254"/>
      <c r="I56" s="254"/>
      <c r="J56" s="254"/>
      <c r="K56" s="254"/>
      <c r="L56" s="254"/>
      <c r="M56" s="28"/>
    </row>
    <row r="57" spans="1:13" s="3" customFormat="1" ht="15" customHeight="1" x14ac:dyDescent="0.15">
      <c r="A57" s="238" t="s">
        <v>61</v>
      </c>
      <c r="B57" s="239"/>
      <c r="C57" s="225" t="s">
        <v>62</v>
      </c>
      <c r="D57" s="243" t="s">
        <v>12</v>
      </c>
      <c r="E57" s="243" t="s">
        <v>13</v>
      </c>
      <c r="F57" s="263" t="s">
        <v>9</v>
      </c>
      <c r="G57" s="30"/>
      <c r="H57" s="30"/>
      <c r="I57" s="30"/>
      <c r="J57" s="30"/>
      <c r="K57" s="30"/>
      <c r="L57" s="30"/>
      <c r="M57" s="31"/>
    </row>
    <row r="58" spans="1:13" s="3" customFormat="1" ht="15" customHeight="1" x14ac:dyDescent="0.15">
      <c r="A58" s="255"/>
      <c r="B58" s="256"/>
      <c r="C58" s="242"/>
      <c r="D58" s="292"/>
      <c r="E58" s="292"/>
      <c r="F58" s="264"/>
      <c r="G58" s="30"/>
      <c r="H58" s="30"/>
      <c r="I58" s="30"/>
      <c r="J58" s="30"/>
      <c r="K58" s="30"/>
      <c r="L58" s="30"/>
      <c r="M58" s="31"/>
    </row>
    <row r="59" spans="1:13" s="3" customFormat="1" ht="15" customHeight="1" x14ac:dyDescent="0.15">
      <c r="A59" s="235" t="s">
        <v>90</v>
      </c>
      <c r="B59" s="243" t="s">
        <v>175</v>
      </c>
      <c r="C59" s="234" t="s">
        <v>305</v>
      </c>
      <c r="D59" s="202">
        <v>425</v>
      </c>
      <c r="E59" s="202">
        <v>1594</v>
      </c>
      <c r="F59" s="203">
        <v>38</v>
      </c>
      <c r="G59" s="30"/>
      <c r="H59" s="30"/>
      <c r="I59" s="30"/>
      <c r="J59" s="30"/>
      <c r="K59" s="30"/>
      <c r="L59" s="30"/>
      <c r="M59" s="31"/>
    </row>
    <row r="60" spans="1:13" s="3" customFormat="1" ht="15" customHeight="1" x14ac:dyDescent="0.15">
      <c r="A60" s="235"/>
      <c r="B60" s="292"/>
      <c r="C60" s="295"/>
      <c r="D60" s="192">
        <f>+D59/SUM($D59:$F59)*100</f>
        <v>20.66115702479339</v>
      </c>
      <c r="E60" s="192">
        <f t="shared" ref="E60:F62" si="20">+E59/SUM($D59:$F59)*100</f>
        <v>77.491492464754501</v>
      </c>
      <c r="F60" s="198">
        <f t="shared" si="20"/>
        <v>1.8473505104521146</v>
      </c>
      <c r="G60" s="30"/>
      <c r="H60" s="30"/>
      <c r="I60" s="30"/>
      <c r="J60" s="30"/>
      <c r="K60" s="30"/>
      <c r="L60" s="30"/>
      <c r="M60" s="31"/>
    </row>
    <row r="61" spans="1:13" s="12" customFormat="1" ht="15" customHeight="1" x14ac:dyDescent="0.15">
      <c r="A61" s="235"/>
      <c r="B61" s="292"/>
      <c r="C61" s="245" t="s">
        <v>302</v>
      </c>
      <c r="D61" s="204">
        <v>401</v>
      </c>
      <c r="E61" s="204">
        <v>1551</v>
      </c>
      <c r="F61" s="204">
        <v>34</v>
      </c>
      <c r="G61" s="70"/>
      <c r="H61" s="70"/>
      <c r="I61" s="70"/>
      <c r="J61" s="70"/>
      <c r="K61" s="70"/>
      <c r="L61" s="70"/>
      <c r="M61" s="45"/>
    </row>
    <row r="62" spans="1:13" s="3" customFormat="1" ht="15" customHeight="1" x14ac:dyDescent="0.15">
      <c r="A62" s="235"/>
      <c r="B62" s="292"/>
      <c r="C62" s="246"/>
      <c r="D62" s="80">
        <f>+D61/SUM($D61:$F61)*100</f>
        <v>20.191339375629404</v>
      </c>
      <c r="E62" s="80">
        <f t="shared" si="20"/>
        <v>78.096676737160124</v>
      </c>
      <c r="F62" s="80">
        <f t="shared" si="20"/>
        <v>1.7119838872104733</v>
      </c>
      <c r="G62" s="30"/>
      <c r="H62" s="30"/>
      <c r="I62" s="30"/>
      <c r="J62" s="30"/>
      <c r="K62" s="30"/>
      <c r="L62" s="30"/>
      <c r="M62" s="31"/>
    </row>
    <row r="63" spans="1:13" s="12" customFormat="1" ht="15" customHeight="1" x14ac:dyDescent="0.15">
      <c r="A63" s="235"/>
      <c r="B63" s="292"/>
      <c r="C63" s="234" t="s">
        <v>163</v>
      </c>
      <c r="D63" s="204">
        <v>532</v>
      </c>
      <c r="E63" s="204">
        <v>1606</v>
      </c>
      <c r="F63" s="204">
        <v>45</v>
      </c>
      <c r="G63" s="70"/>
      <c r="H63" s="70"/>
      <c r="I63" s="70"/>
      <c r="J63" s="70"/>
      <c r="K63" s="70"/>
      <c r="L63" s="70"/>
      <c r="M63" s="45"/>
    </row>
    <row r="64" spans="1:13" s="3" customFormat="1" ht="15" customHeight="1" x14ac:dyDescent="0.15">
      <c r="A64" s="235"/>
      <c r="B64" s="244"/>
      <c r="C64" s="295"/>
      <c r="D64" s="80">
        <f>+D63/SUM($D63:$F63)*100</f>
        <v>24.370132844709115</v>
      </c>
      <c r="E64" s="80">
        <f t="shared" ref="E64:F64" si="21">+E63/SUM($D63:$F63)*100</f>
        <v>73.568483737975271</v>
      </c>
      <c r="F64" s="80">
        <f t="shared" si="21"/>
        <v>2.0613834173156205</v>
      </c>
      <c r="G64" s="30"/>
      <c r="H64" s="30"/>
      <c r="I64" s="30"/>
      <c r="J64" s="30"/>
      <c r="K64" s="30"/>
      <c r="L64" s="30"/>
      <c r="M64" s="31"/>
    </row>
    <row r="65" spans="1:13" s="4" customFormat="1" ht="15" customHeight="1" x14ac:dyDescent="0.15">
      <c r="A65" s="72"/>
      <c r="B65" s="50"/>
      <c r="C65" s="51"/>
      <c r="D65" s="52"/>
      <c r="E65" s="52"/>
      <c r="F65" s="52"/>
      <c r="G65" s="52"/>
      <c r="H65" s="52"/>
      <c r="I65" s="52"/>
      <c r="J65" s="52"/>
      <c r="K65" s="52"/>
      <c r="L65" s="52"/>
      <c r="M65" s="53"/>
    </row>
    <row r="66" spans="1:13" s="3" customFormat="1" ht="15" customHeight="1" x14ac:dyDescent="0.15">
      <c r="A66" s="238" t="s">
        <v>61</v>
      </c>
      <c r="B66" s="239"/>
      <c r="C66" s="225" t="s">
        <v>62</v>
      </c>
      <c r="D66" s="38">
        <v>1</v>
      </c>
      <c r="E66" s="38">
        <v>2</v>
      </c>
      <c r="F66" s="38">
        <v>3</v>
      </c>
      <c r="G66" s="38">
        <v>4</v>
      </c>
      <c r="H66" s="38">
        <v>5</v>
      </c>
      <c r="I66" s="250" t="s">
        <v>9</v>
      </c>
      <c r="J66" s="39" t="s">
        <v>2</v>
      </c>
      <c r="K66" s="38">
        <v>3</v>
      </c>
      <c r="L66" s="38" t="s">
        <v>3</v>
      </c>
      <c r="M66" s="31"/>
    </row>
    <row r="67" spans="1:13" s="3" customFormat="1" ht="29.25" customHeight="1" x14ac:dyDescent="0.15">
      <c r="A67" s="240"/>
      <c r="B67" s="241"/>
      <c r="C67" s="226"/>
      <c r="D67" s="174" t="s">
        <v>6</v>
      </c>
      <c r="E67" s="174" t="s">
        <v>4</v>
      </c>
      <c r="F67" s="174" t="s">
        <v>11</v>
      </c>
      <c r="G67" s="174" t="s">
        <v>5</v>
      </c>
      <c r="H67" s="174" t="s">
        <v>112</v>
      </c>
      <c r="I67" s="275"/>
      <c r="J67" s="88" t="s">
        <v>10</v>
      </c>
      <c r="K67" s="174" t="s">
        <v>11</v>
      </c>
      <c r="L67" s="174" t="s">
        <v>8</v>
      </c>
      <c r="M67" s="31"/>
    </row>
    <row r="68" spans="1:13" s="3" customFormat="1" ht="33" customHeight="1" x14ac:dyDescent="0.15">
      <c r="A68" s="235" t="s">
        <v>149</v>
      </c>
      <c r="B68" s="294" t="s">
        <v>320</v>
      </c>
      <c r="C68" s="225" t="s">
        <v>303</v>
      </c>
      <c r="D68" s="204">
        <v>611</v>
      </c>
      <c r="E68" s="204">
        <v>797</v>
      </c>
      <c r="F68" s="204">
        <v>433</v>
      </c>
      <c r="G68" s="205">
        <v>78</v>
      </c>
      <c r="H68" s="204">
        <v>88</v>
      </c>
      <c r="I68" s="206">
        <v>50</v>
      </c>
      <c r="J68" s="207">
        <f>+D68+E68</f>
        <v>1408</v>
      </c>
      <c r="K68" s="204">
        <f>+F68</f>
        <v>433</v>
      </c>
      <c r="L68" s="204">
        <f>+G68+H68</f>
        <v>166</v>
      </c>
      <c r="M68" s="31"/>
    </row>
    <row r="69" spans="1:13" s="3" customFormat="1" ht="33" customHeight="1" x14ac:dyDescent="0.15">
      <c r="A69" s="235"/>
      <c r="B69" s="294"/>
      <c r="C69" s="226"/>
      <c r="D69" s="33">
        <f>+D68/SUM($D68:$I68)*100</f>
        <v>29.70345162858532</v>
      </c>
      <c r="E69" s="33">
        <f t="shared" ref="E69:I69" si="22">+E68/SUM($D68:$I68)*100</f>
        <v>38.74574623237725</v>
      </c>
      <c r="F69" s="33">
        <f t="shared" si="22"/>
        <v>21.050072921730674</v>
      </c>
      <c r="G69" s="46">
        <f t="shared" si="22"/>
        <v>3.7919299951385517</v>
      </c>
      <c r="H69" s="33">
        <f t="shared" si="22"/>
        <v>4.2780748663101598</v>
      </c>
      <c r="I69" s="47">
        <f t="shared" si="22"/>
        <v>2.4307243558580454</v>
      </c>
      <c r="J69" s="89">
        <f>+D69+E69</f>
        <v>68.44919786096257</v>
      </c>
      <c r="K69" s="90">
        <f>+F69</f>
        <v>21.050072921730674</v>
      </c>
      <c r="L69" s="90">
        <f>+G69+H69</f>
        <v>8.0700048614487123</v>
      </c>
      <c r="M69" s="31"/>
    </row>
    <row r="70" spans="1:13" s="24" customFormat="1" ht="15" customHeight="1" x14ac:dyDescent="0.15">
      <c r="A70" s="177"/>
      <c r="B70" s="108"/>
      <c r="C70" s="109"/>
      <c r="D70" s="110"/>
      <c r="E70" s="110"/>
      <c r="F70" s="110"/>
      <c r="G70" s="110"/>
      <c r="H70" s="110"/>
      <c r="I70" s="110"/>
      <c r="J70" s="110"/>
      <c r="K70" s="110"/>
      <c r="L70" s="110"/>
      <c r="M70" s="111"/>
    </row>
    <row r="71" spans="1:13" s="3" customFormat="1" ht="15" customHeight="1" x14ac:dyDescent="0.15">
      <c r="A71" s="238" t="s">
        <v>61</v>
      </c>
      <c r="B71" s="239"/>
      <c r="C71" s="225" t="s">
        <v>62</v>
      </c>
      <c r="D71" s="243" t="s">
        <v>12</v>
      </c>
      <c r="E71" s="243" t="s">
        <v>13</v>
      </c>
      <c r="F71" s="263" t="s">
        <v>9</v>
      </c>
      <c r="G71" s="30"/>
      <c r="H71" s="30"/>
      <c r="I71" s="30"/>
      <c r="J71" s="30"/>
      <c r="K71" s="30"/>
      <c r="L71" s="30"/>
      <c r="M71" s="31"/>
    </row>
    <row r="72" spans="1:13" s="3" customFormat="1" ht="15" customHeight="1" x14ac:dyDescent="0.15">
      <c r="A72" s="255"/>
      <c r="B72" s="256"/>
      <c r="C72" s="242"/>
      <c r="D72" s="244"/>
      <c r="E72" s="244"/>
      <c r="F72" s="287"/>
      <c r="G72" s="30"/>
      <c r="H72" s="30"/>
      <c r="I72" s="30"/>
      <c r="J72" s="30"/>
      <c r="K72" s="30"/>
      <c r="L72" s="30"/>
      <c r="M72" s="31"/>
    </row>
    <row r="73" spans="1:13" s="3" customFormat="1" ht="15" customHeight="1" x14ac:dyDescent="0.15">
      <c r="A73" s="235" t="s">
        <v>1</v>
      </c>
      <c r="B73" s="234" t="s">
        <v>375</v>
      </c>
      <c r="C73" s="234" t="s">
        <v>306</v>
      </c>
      <c r="D73" s="202">
        <v>785</v>
      </c>
      <c r="E73" s="202">
        <v>1243</v>
      </c>
      <c r="F73" s="203">
        <v>29</v>
      </c>
      <c r="G73" s="30"/>
      <c r="H73" s="30"/>
      <c r="I73" s="30"/>
      <c r="J73" s="30"/>
      <c r="K73" s="30"/>
      <c r="L73" s="30"/>
      <c r="M73" s="31"/>
    </row>
    <row r="74" spans="1:13" s="3" customFormat="1" ht="15" customHeight="1" x14ac:dyDescent="0.15">
      <c r="A74" s="235"/>
      <c r="B74" s="234"/>
      <c r="C74" s="295"/>
      <c r="D74" s="195">
        <f>+D73/SUM($D73:$F73)*100</f>
        <v>38.162372386971313</v>
      </c>
      <c r="E74" s="195">
        <f t="shared" ref="E74:F76" si="23">+E73/SUM($D73:$F73)*100</f>
        <v>60.427807486631011</v>
      </c>
      <c r="F74" s="199">
        <f t="shared" si="23"/>
        <v>1.4098201263976664</v>
      </c>
      <c r="G74" s="30"/>
      <c r="H74" s="30"/>
      <c r="I74" s="30"/>
      <c r="J74" s="30"/>
      <c r="K74" s="30"/>
      <c r="L74" s="30"/>
      <c r="M74" s="31"/>
    </row>
    <row r="75" spans="1:13" s="12" customFormat="1" ht="15" customHeight="1" x14ac:dyDescent="0.15">
      <c r="A75" s="235"/>
      <c r="B75" s="234"/>
      <c r="C75" s="234" t="s">
        <v>225</v>
      </c>
      <c r="D75" s="204">
        <v>454</v>
      </c>
      <c r="E75" s="204">
        <v>1500</v>
      </c>
      <c r="F75" s="204">
        <v>32</v>
      </c>
      <c r="G75" s="70"/>
      <c r="H75" s="70"/>
      <c r="I75" s="70"/>
      <c r="J75" s="70"/>
      <c r="K75" s="70"/>
      <c r="L75" s="70"/>
      <c r="M75" s="45"/>
    </row>
    <row r="76" spans="1:13" s="3" customFormat="1" ht="15" customHeight="1" x14ac:dyDescent="0.15">
      <c r="A76" s="235"/>
      <c r="B76" s="234"/>
      <c r="C76" s="295"/>
      <c r="D76" s="80">
        <f>+D75/SUM($D75:$F75)*100</f>
        <v>22.860020140986908</v>
      </c>
      <c r="E76" s="80">
        <f t="shared" si="23"/>
        <v>75.528700906344412</v>
      </c>
      <c r="F76" s="80">
        <f t="shared" si="23"/>
        <v>1.6112789526686808</v>
      </c>
      <c r="G76" s="30"/>
      <c r="H76" s="30"/>
      <c r="I76" s="30"/>
      <c r="J76" s="30"/>
      <c r="K76" s="30"/>
      <c r="L76" s="30"/>
      <c r="M76" s="31"/>
    </row>
    <row r="77" spans="1:13" s="12" customFormat="1" ht="15" customHeight="1" x14ac:dyDescent="0.15">
      <c r="A77" s="235"/>
      <c r="B77" s="234"/>
      <c r="C77" s="234" t="s">
        <v>163</v>
      </c>
      <c r="D77" s="204">
        <v>535</v>
      </c>
      <c r="E77" s="204">
        <v>1603</v>
      </c>
      <c r="F77" s="204">
        <v>45</v>
      </c>
      <c r="G77" s="70"/>
      <c r="H77" s="70"/>
      <c r="I77" s="70"/>
      <c r="J77" s="70"/>
      <c r="K77" s="70"/>
      <c r="L77" s="70"/>
      <c r="M77" s="45"/>
    </row>
    <row r="78" spans="1:13" s="3" customFormat="1" ht="15" customHeight="1" x14ac:dyDescent="0.15">
      <c r="A78" s="235"/>
      <c r="B78" s="234"/>
      <c r="C78" s="295"/>
      <c r="D78" s="80">
        <f>+D77/SUM($D77:$F77)*100</f>
        <v>24.507558405863492</v>
      </c>
      <c r="E78" s="80">
        <f t="shared" ref="E78:F78" si="24">+E77/SUM($D77:$F77)*100</f>
        <v>73.431058176820883</v>
      </c>
      <c r="F78" s="80">
        <f t="shared" si="24"/>
        <v>2.0613834173156205</v>
      </c>
      <c r="G78" s="30"/>
      <c r="H78" s="30"/>
      <c r="I78" s="30"/>
      <c r="J78" s="30"/>
      <c r="K78" s="30"/>
      <c r="L78" s="30"/>
      <c r="M78" s="31"/>
    </row>
    <row r="79" spans="1:13" s="4" customFormat="1" ht="15" customHeight="1" x14ac:dyDescent="0.15">
      <c r="A79" s="49"/>
      <c r="B79" s="50"/>
      <c r="C79" s="51"/>
      <c r="D79" s="52"/>
      <c r="E79" s="52"/>
      <c r="F79" s="52"/>
      <c r="G79" s="52"/>
      <c r="H79" s="52"/>
      <c r="I79" s="52"/>
      <c r="J79" s="52"/>
      <c r="K79" s="52"/>
      <c r="L79" s="52"/>
      <c r="M79" s="53"/>
    </row>
    <row r="80" spans="1:13" s="1" customFormat="1" ht="15" customHeight="1" x14ac:dyDescent="0.15">
      <c r="A80" s="254" t="s">
        <v>91</v>
      </c>
      <c r="B80" s="254"/>
      <c r="C80" s="254"/>
      <c r="D80" s="254"/>
      <c r="E80" s="254"/>
      <c r="F80" s="254"/>
      <c r="G80" s="254"/>
      <c r="H80" s="254"/>
      <c r="I80" s="254"/>
      <c r="J80" s="254"/>
      <c r="K80" s="254"/>
      <c r="L80" s="254"/>
      <c r="M80" s="28"/>
    </row>
    <row r="81" spans="1:13" s="2" customFormat="1" ht="15" customHeight="1" x14ac:dyDescent="0.15">
      <c r="A81" s="238" t="s">
        <v>61</v>
      </c>
      <c r="B81" s="239"/>
      <c r="C81" s="225" t="s">
        <v>62</v>
      </c>
      <c r="D81" s="38">
        <v>1</v>
      </c>
      <c r="E81" s="38">
        <v>2</v>
      </c>
      <c r="F81" s="38">
        <v>3</v>
      </c>
      <c r="G81" s="38">
        <v>4</v>
      </c>
      <c r="H81" s="38">
        <v>5</v>
      </c>
      <c r="I81" s="250" t="s">
        <v>9</v>
      </c>
      <c r="J81" s="39" t="s">
        <v>2</v>
      </c>
      <c r="K81" s="38">
        <v>3</v>
      </c>
      <c r="L81" s="38" t="s">
        <v>3</v>
      </c>
      <c r="M81" s="56"/>
    </row>
    <row r="82" spans="1:13" s="3" customFormat="1" ht="30" customHeight="1" x14ac:dyDescent="0.15">
      <c r="A82" s="240"/>
      <c r="B82" s="241"/>
      <c r="C82" s="226"/>
      <c r="D82" s="87" t="s">
        <v>6</v>
      </c>
      <c r="E82" s="87" t="s">
        <v>4</v>
      </c>
      <c r="F82" s="87" t="s">
        <v>11</v>
      </c>
      <c r="G82" s="87" t="s">
        <v>5</v>
      </c>
      <c r="H82" s="87" t="s">
        <v>112</v>
      </c>
      <c r="I82" s="275"/>
      <c r="J82" s="88" t="s">
        <v>10</v>
      </c>
      <c r="K82" s="87" t="s">
        <v>11</v>
      </c>
      <c r="L82" s="87" t="s">
        <v>8</v>
      </c>
      <c r="M82" s="31"/>
    </row>
    <row r="83" spans="1:13" s="12" customFormat="1" ht="15" customHeight="1" x14ac:dyDescent="0.15">
      <c r="A83" s="235" t="s">
        <v>321</v>
      </c>
      <c r="B83" s="234" t="s">
        <v>176</v>
      </c>
      <c r="C83" s="225" t="s">
        <v>305</v>
      </c>
      <c r="D83" s="204">
        <v>137</v>
      </c>
      <c r="E83" s="204">
        <v>322</v>
      </c>
      <c r="F83" s="204">
        <v>955</v>
      </c>
      <c r="G83" s="205">
        <v>256</v>
      </c>
      <c r="H83" s="204">
        <v>226</v>
      </c>
      <c r="I83" s="206">
        <v>161</v>
      </c>
      <c r="J83" s="207">
        <f>+D83+E83</f>
        <v>459</v>
      </c>
      <c r="K83" s="204">
        <f t="shared" ref="K83:K88" si="25">+F83</f>
        <v>955</v>
      </c>
      <c r="L83" s="204">
        <f t="shared" ref="L83:L88" si="26">+G83+H83</f>
        <v>482</v>
      </c>
      <c r="M83" s="45"/>
    </row>
    <row r="84" spans="1:13" s="3" customFormat="1" ht="15" customHeight="1" x14ac:dyDescent="0.15">
      <c r="A84" s="235"/>
      <c r="B84" s="234"/>
      <c r="C84" s="226"/>
      <c r="D84" s="33">
        <f t="shared" ref="D84:I84" si="27">+D83/SUM($D83:$I83)*100</f>
        <v>6.660184735051045</v>
      </c>
      <c r="E84" s="33">
        <f t="shared" si="27"/>
        <v>15.653864851725816</v>
      </c>
      <c r="F84" s="33">
        <f t="shared" si="27"/>
        <v>46.426835196888675</v>
      </c>
      <c r="G84" s="46">
        <f t="shared" si="27"/>
        <v>12.445308701993193</v>
      </c>
      <c r="H84" s="33">
        <f t="shared" si="27"/>
        <v>10.986874088478366</v>
      </c>
      <c r="I84" s="47">
        <f t="shared" si="27"/>
        <v>7.8269324258629078</v>
      </c>
      <c r="J84" s="89">
        <f t="shared" ref="J84:J88" si="28">+D84+E84</f>
        <v>22.314049586776861</v>
      </c>
      <c r="K84" s="90">
        <f t="shared" si="25"/>
        <v>46.426835196888675</v>
      </c>
      <c r="L84" s="90">
        <f t="shared" si="26"/>
        <v>23.432182790471558</v>
      </c>
      <c r="M84" s="31"/>
    </row>
    <row r="85" spans="1:13" s="12" customFormat="1" ht="15" customHeight="1" x14ac:dyDescent="0.15">
      <c r="A85" s="235"/>
      <c r="B85" s="234"/>
      <c r="C85" s="245" t="s">
        <v>302</v>
      </c>
      <c r="D85" s="204">
        <v>129</v>
      </c>
      <c r="E85" s="204">
        <v>284</v>
      </c>
      <c r="F85" s="204">
        <v>1018</v>
      </c>
      <c r="G85" s="205">
        <v>210</v>
      </c>
      <c r="H85" s="204">
        <v>177</v>
      </c>
      <c r="I85" s="206">
        <v>168</v>
      </c>
      <c r="J85" s="207">
        <f t="shared" si="28"/>
        <v>413</v>
      </c>
      <c r="K85" s="204">
        <f t="shared" si="25"/>
        <v>1018</v>
      </c>
      <c r="L85" s="204">
        <f t="shared" si="26"/>
        <v>387</v>
      </c>
      <c r="M85" s="45"/>
    </row>
    <row r="86" spans="1:13" s="3" customFormat="1" ht="15" customHeight="1" x14ac:dyDescent="0.15">
      <c r="A86" s="235"/>
      <c r="B86" s="234"/>
      <c r="C86" s="246"/>
      <c r="D86" s="33">
        <f t="shared" ref="D86:I86" si="29">+D85/SUM($D85:$I85)*100</f>
        <v>6.4954682779456192</v>
      </c>
      <c r="E86" s="33">
        <f t="shared" si="29"/>
        <v>14.300100704934543</v>
      </c>
      <c r="F86" s="33">
        <f t="shared" si="29"/>
        <v>51.258811681772407</v>
      </c>
      <c r="G86" s="46">
        <f t="shared" si="29"/>
        <v>10.574018126888216</v>
      </c>
      <c r="H86" s="33">
        <f t="shared" si="29"/>
        <v>8.9123867069486398</v>
      </c>
      <c r="I86" s="47">
        <f t="shared" si="29"/>
        <v>8.4592145015105746</v>
      </c>
      <c r="J86" s="89">
        <f t="shared" si="28"/>
        <v>20.795568982880162</v>
      </c>
      <c r="K86" s="90">
        <f t="shared" si="25"/>
        <v>51.258811681772407</v>
      </c>
      <c r="L86" s="90">
        <f t="shared" si="26"/>
        <v>19.486404833836858</v>
      </c>
      <c r="M86" s="31"/>
    </row>
    <row r="87" spans="1:13" s="12" customFormat="1" ht="15" customHeight="1" x14ac:dyDescent="0.15">
      <c r="A87" s="235"/>
      <c r="B87" s="234"/>
      <c r="C87" s="225" t="s">
        <v>163</v>
      </c>
      <c r="D87" s="204">
        <v>142</v>
      </c>
      <c r="E87" s="204">
        <v>330</v>
      </c>
      <c r="F87" s="204">
        <v>1076</v>
      </c>
      <c r="G87" s="205">
        <v>217</v>
      </c>
      <c r="H87" s="204">
        <v>248</v>
      </c>
      <c r="I87" s="206">
        <v>170</v>
      </c>
      <c r="J87" s="207">
        <f t="shared" si="28"/>
        <v>472</v>
      </c>
      <c r="K87" s="204">
        <f t="shared" si="25"/>
        <v>1076</v>
      </c>
      <c r="L87" s="204">
        <f t="shared" si="26"/>
        <v>465</v>
      </c>
      <c r="M87" s="45"/>
    </row>
    <row r="88" spans="1:13" s="3" customFormat="1" ht="15" customHeight="1" x14ac:dyDescent="0.15">
      <c r="A88" s="235"/>
      <c r="B88" s="234"/>
      <c r="C88" s="226"/>
      <c r="D88" s="33">
        <f t="shared" ref="D88:I88" si="30">+D87/SUM($D87:$I87)*100</f>
        <v>6.5048098946404034</v>
      </c>
      <c r="E88" s="33">
        <f t="shared" si="30"/>
        <v>15.116811726981219</v>
      </c>
      <c r="F88" s="33">
        <f t="shared" si="30"/>
        <v>49.289967934035737</v>
      </c>
      <c r="G88" s="46">
        <f t="shared" si="30"/>
        <v>9.9404489234997708</v>
      </c>
      <c r="H88" s="33">
        <f t="shared" si="30"/>
        <v>11.360513055428308</v>
      </c>
      <c r="I88" s="47">
        <f t="shared" si="30"/>
        <v>7.7874484654145677</v>
      </c>
      <c r="J88" s="89">
        <f t="shared" si="28"/>
        <v>21.621621621621621</v>
      </c>
      <c r="K88" s="90">
        <f t="shared" si="25"/>
        <v>49.289967934035737</v>
      </c>
      <c r="L88" s="90">
        <f t="shared" si="26"/>
        <v>21.300961978928079</v>
      </c>
      <c r="M88" s="31"/>
    </row>
    <row r="89" spans="1:13" s="4" customFormat="1" ht="15" customHeight="1" x14ac:dyDescent="0.15">
      <c r="A89" s="91"/>
      <c r="B89" s="50"/>
      <c r="C89" s="49"/>
      <c r="D89" s="69"/>
      <c r="E89" s="69"/>
      <c r="F89" s="69"/>
      <c r="G89" s="69"/>
      <c r="H89" s="69"/>
      <c r="I89" s="69"/>
      <c r="J89" s="69"/>
      <c r="K89" s="69"/>
      <c r="L89" s="69"/>
      <c r="M89" s="53"/>
    </row>
    <row r="90" spans="1:13" s="5" customFormat="1" ht="45" customHeight="1" x14ac:dyDescent="0.15">
      <c r="A90" s="276" t="s">
        <v>322</v>
      </c>
      <c r="B90" s="277"/>
      <c r="C90" s="225" t="s">
        <v>62</v>
      </c>
      <c r="D90" s="268" t="s">
        <v>216</v>
      </c>
      <c r="E90" s="268" t="s">
        <v>218</v>
      </c>
      <c r="F90" s="268" t="s">
        <v>219</v>
      </c>
      <c r="G90" s="268" t="s">
        <v>220</v>
      </c>
      <c r="H90" s="268" t="s">
        <v>34</v>
      </c>
      <c r="I90" s="92"/>
      <c r="J90" s="92"/>
      <c r="K90" s="92"/>
      <c r="L90" s="93"/>
      <c r="M90" s="93"/>
    </row>
    <row r="91" spans="1:13" s="5" customFormat="1" ht="30" customHeight="1" x14ac:dyDescent="0.15">
      <c r="A91" s="278"/>
      <c r="B91" s="279"/>
      <c r="C91" s="226"/>
      <c r="D91" s="269"/>
      <c r="E91" s="269"/>
      <c r="F91" s="269"/>
      <c r="G91" s="269"/>
      <c r="H91" s="269"/>
      <c r="I91" s="94"/>
      <c r="J91" s="94"/>
      <c r="K91" s="94"/>
      <c r="L91" s="93"/>
      <c r="M91" s="93"/>
    </row>
    <row r="92" spans="1:13" s="5" customFormat="1" ht="15" customHeight="1" x14ac:dyDescent="0.15">
      <c r="A92" s="227" t="s">
        <v>323</v>
      </c>
      <c r="B92" s="227" t="s">
        <v>255</v>
      </c>
      <c r="C92" s="225" t="s">
        <v>305</v>
      </c>
      <c r="D92" s="208">
        <v>223</v>
      </c>
      <c r="E92" s="208">
        <v>303</v>
      </c>
      <c r="F92" s="208">
        <v>116</v>
      </c>
      <c r="G92" s="208">
        <v>132</v>
      </c>
      <c r="H92" s="208">
        <v>25</v>
      </c>
      <c r="I92" s="94"/>
      <c r="J92" s="94"/>
      <c r="K92" s="94"/>
      <c r="L92" s="93"/>
      <c r="M92" s="93"/>
    </row>
    <row r="93" spans="1:13" s="5" customFormat="1" ht="15" customHeight="1" x14ac:dyDescent="0.15">
      <c r="A93" s="227"/>
      <c r="B93" s="227"/>
      <c r="C93" s="280"/>
      <c r="D93" s="80">
        <f>+D92/$J83*100</f>
        <v>48.583877995642702</v>
      </c>
      <c r="E93" s="80">
        <f>+E92/$J83*100</f>
        <v>66.013071895424829</v>
      </c>
      <c r="F93" s="80">
        <f>+F92/$J83*100</f>
        <v>25.272331154684096</v>
      </c>
      <c r="G93" s="80">
        <f>+G92/$J83*100</f>
        <v>28.75816993464052</v>
      </c>
      <c r="H93" s="80">
        <f>+H92/$J83*100</f>
        <v>5.4466230936819171</v>
      </c>
      <c r="I93" s="94"/>
      <c r="J93" s="94"/>
      <c r="K93" s="94"/>
      <c r="L93" s="93"/>
      <c r="M93" s="93"/>
    </row>
    <row r="94" spans="1:13" s="5" customFormat="1" ht="15" customHeight="1" x14ac:dyDescent="0.15">
      <c r="A94" s="227"/>
      <c r="B94" s="227"/>
      <c r="C94" s="245" t="s">
        <v>302</v>
      </c>
      <c r="D94" s="208">
        <v>236</v>
      </c>
      <c r="E94" s="208">
        <v>250</v>
      </c>
      <c r="F94" s="208">
        <v>99</v>
      </c>
      <c r="G94" s="208">
        <v>123</v>
      </c>
      <c r="H94" s="208">
        <v>27</v>
      </c>
      <c r="I94" s="94"/>
      <c r="J94" s="94"/>
      <c r="K94" s="94"/>
      <c r="L94" s="93"/>
      <c r="M94" s="93"/>
    </row>
    <row r="95" spans="1:13" s="5" customFormat="1" ht="15" customHeight="1" x14ac:dyDescent="0.15">
      <c r="A95" s="227"/>
      <c r="B95" s="227"/>
      <c r="C95" s="246"/>
      <c r="D95" s="80">
        <f>+D94/$J85*100</f>
        <v>57.142857142857139</v>
      </c>
      <c r="E95" s="80">
        <f>+E94/$J85*100</f>
        <v>60.53268765133172</v>
      </c>
      <c r="F95" s="80">
        <f>+F94/$J85*100</f>
        <v>23.970944309927361</v>
      </c>
      <c r="G95" s="80">
        <f>+G94/$J85*100</f>
        <v>29.782082324455207</v>
      </c>
      <c r="H95" s="80">
        <f>+H94/$J85*100</f>
        <v>6.5375302663438255</v>
      </c>
      <c r="I95" s="94"/>
      <c r="J95" s="94"/>
      <c r="K95" s="94"/>
      <c r="L95" s="93"/>
      <c r="M95" s="93"/>
    </row>
    <row r="96" spans="1:13" s="5" customFormat="1" ht="15" customHeight="1" x14ac:dyDescent="0.15">
      <c r="A96" s="227"/>
      <c r="B96" s="227"/>
      <c r="C96" s="225" t="s">
        <v>146</v>
      </c>
      <c r="D96" s="208">
        <v>255</v>
      </c>
      <c r="E96" s="208">
        <v>280</v>
      </c>
      <c r="F96" s="208">
        <v>120</v>
      </c>
      <c r="G96" s="208">
        <v>140</v>
      </c>
      <c r="H96" s="208">
        <v>17</v>
      </c>
      <c r="I96" s="94"/>
      <c r="J96" s="94"/>
      <c r="K96" s="94"/>
      <c r="L96" s="93"/>
      <c r="M96" s="93"/>
    </row>
    <row r="97" spans="1:13" s="5" customFormat="1" ht="15" customHeight="1" x14ac:dyDescent="0.15">
      <c r="A97" s="227"/>
      <c r="B97" s="227"/>
      <c r="C97" s="280"/>
      <c r="D97" s="80">
        <f>+D96/$J87*100</f>
        <v>54.025423728813557</v>
      </c>
      <c r="E97" s="80">
        <f>+E96/$J87*100</f>
        <v>59.322033898305079</v>
      </c>
      <c r="F97" s="80">
        <f>+F96/$J87*100</f>
        <v>25.423728813559322</v>
      </c>
      <c r="G97" s="80">
        <f>+G96/$J87*100</f>
        <v>29.66101694915254</v>
      </c>
      <c r="H97" s="80">
        <f>+H96/$J87*100</f>
        <v>3.6016949152542375</v>
      </c>
      <c r="I97" s="94"/>
      <c r="J97" s="94"/>
      <c r="K97" s="94"/>
      <c r="L97" s="93"/>
      <c r="M97" s="93"/>
    </row>
    <row r="98" spans="1:13" s="6" customFormat="1" ht="15" customHeight="1" x14ac:dyDescent="0.15">
      <c r="A98" s="95"/>
      <c r="B98" s="281" t="s">
        <v>376</v>
      </c>
      <c r="C98" s="281"/>
      <c r="D98" s="281"/>
      <c r="E98" s="281"/>
      <c r="F98" s="281"/>
      <c r="G98" s="281"/>
      <c r="H98" s="281"/>
      <c r="I98" s="281"/>
      <c r="J98" s="281"/>
      <c r="K98" s="281"/>
      <c r="L98" s="281"/>
      <c r="M98" s="96"/>
    </row>
    <row r="99" spans="1:13" s="6" customFormat="1" ht="15" customHeight="1" x14ac:dyDescent="0.15">
      <c r="A99" s="95"/>
      <c r="B99" s="267" t="s">
        <v>380</v>
      </c>
      <c r="C99" s="267"/>
      <c r="D99" s="267"/>
      <c r="E99" s="267"/>
      <c r="F99" s="200"/>
      <c r="G99" s="200"/>
      <c r="H99" s="200"/>
      <c r="I99" s="200"/>
      <c r="J99" s="200"/>
      <c r="K99" s="200"/>
      <c r="M99" s="96"/>
    </row>
    <row r="100" spans="1:13" s="6" customFormat="1" ht="15" customHeight="1" x14ac:dyDescent="0.15">
      <c r="A100" s="95"/>
      <c r="B100" s="26"/>
      <c r="C100" s="26"/>
      <c r="D100" s="26"/>
      <c r="E100" s="26"/>
      <c r="F100" s="26"/>
      <c r="G100" s="26"/>
      <c r="H100" s="26"/>
      <c r="I100" s="26"/>
      <c r="J100" s="26"/>
      <c r="K100" s="26"/>
      <c r="L100" s="96"/>
      <c r="M100" s="96"/>
    </row>
    <row r="101" spans="1:13" s="5" customFormat="1" ht="45" customHeight="1" x14ac:dyDescent="0.15">
      <c r="A101" s="276" t="s">
        <v>324</v>
      </c>
      <c r="B101" s="277"/>
      <c r="C101" s="225" t="s">
        <v>62</v>
      </c>
      <c r="D101" s="268" t="s">
        <v>217</v>
      </c>
      <c r="E101" s="268" t="s">
        <v>113</v>
      </c>
      <c r="F101" s="268" t="s">
        <v>114</v>
      </c>
      <c r="G101" s="268" t="s">
        <v>115</v>
      </c>
      <c r="H101" s="268" t="s">
        <v>116</v>
      </c>
      <c r="I101" s="268" t="s">
        <v>34</v>
      </c>
      <c r="J101" s="97"/>
      <c r="K101" s="95"/>
      <c r="L101" s="95"/>
      <c r="M101" s="93"/>
    </row>
    <row r="102" spans="1:13" s="5" customFormat="1" ht="39" customHeight="1" x14ac:dyDescent="0.15">
      <c r="A102" s="278"/>
      <c r="B102" s="279"/>
      <c r="C102" s="242"/>
      <c r="D102" s="283"/>
      <c r="E102" s="283"/>
      <c r="F102" s="283"/>
      <c r="G102" s="283"/>
      <c r="H102" s="283"/>
      <c r="I102" s="283"/>
      <c r="J102" s="98"/>
      <c r="K102" s="94"/>
      <c r="L102" s="94"/>
      <c r="M102" s="93"/>
    </row>
    <row r="103" spans="1:13" s="5" customFormat="1" ht="15" customHeight="1" x14ac:dyDescent="0.15">
      <c r="A103" s="227" t="s">
        <v>325</v>
      </c>
      <c r="B103" s="227" t="s">
        <v>255</v>
      </c>
      <c r="C103" s="225" t="s">
        <v>305</v>
      </c>
      <c r="D103" s="204">
        <v>161</v>
      </c>
      <c r="E103" s="204">
        <v>202</v>
      </c>
      <c r="F103" s="204">
        <v>115</v>
      </c>
      <c r="G103" s="204">
        <v>194</v>
      </c>
      <c r="H103" s="204">
        <v>274</v>
      </c>
      <c r="I103" s="204">
        <v>44</v>
      </c>
      <c r="J103" s="94"/>
      <c r="K103" s="94"/>
      <c r="L103" s="93"/>
      <c r="M103" s="93"/>
    </row>
    <row r="104" spans="1:13" s="5" customFormat="1" ht="15" customHeight="1" x14ac:dyDescent="0.15">
      <c r="A104" s="227"/>
      <c r="B104" s="227"/>
      <c r="C104" s="280"/>
      <c r="D104" s="80">
        <f>+D103/$L83*100</f>
        <v>33.402489626556012</v>
      </c>
      <c r="E104" s="80">
        <f>+E103/$L83*100</f>
        <v>41.908713692946058</v>
      </c>
      <c r="F104" s="80">
        <f t="shared" ref="F104:H104" si="31">+F103/$L83*100</f>
        <v>23.858921161825727</v>
      </c>
      <c r="G104" s="80">
        <f t="shared" si="31"/>
        <v>40.248962655601659</v>
      </c>
      <c r="H104" s="80">
        <f t="shared" si="31"/>
        <v>56.84647302904564</v>
      </c>
      <c r="I104" s="80">
        <f>+I103/$L83*100</f>
        <v>9.1286307053941904</v>
      </c>
      <c r="J104" s="94"/>
      <c r="K104" s="94"/>
      <c r="L104" s="93"/>
      <c r="M104" s="93"/>
    </row>
    <row r="105" spans="1:13" s="5" customFormat="1" ht="15" customHeight="1" x14ac:dyDescent="0.15">
      <c r="A105" s="227"/>
      <c r="B105" s="227"/>
      <c r="C105" s="245" t="s">
        <v>302</v>
      </c>
      <c r="D105" s="204">
        <v>121</v>
      </c>
      <c r="E105" s="204">
        <v>147</v>
      </c>
      <c r="F105" s="204">
        <v>68</v>
      </c>
      <c r="G105" s="204">
        <v>142</v>
      </c>
      <c r="H105" s="204">
        <v>196</v>
      </c>
      <c r="I105" s="204">
        <v>54</v>
      </c>
      <c r="J105" s="94"/>
      <c r="K105" s="94"/>
      <c r="L105" s="93"/>
      <c r="M105" s="93"/>
    </row>
    <row r="106" spans="1:13" s="5" customFormat="1" ht="15" customHeight="1" x14ac:dyDescent="0.15">
      <c r="A106" s="227"/>
      <c r="B106" s="227"/>
      <c r="C106" s="246"/>
      <c r="D106" s="80">
        <f t="shared" ref="D106:I106" si="32">+D105/$L85*100</f>
        <v>31.266149870801037</v>
      </c>
      <c r="E106" s="80">
        <f t="shared" si="32"/>
        <v>37.984496124031011</v>
      </c>
      <c r="F106" s="80">
        <f t="shared" si="32"/>
        <v>17.571059431524546</v>
      </c>
      <c r="G106" s="80">
        <f t="shared" si="32"/>
        <v>36.692506459948319</v>
      </c>
      <c r="H106" s="80">
        <f t="shared" si="32"/>
        <v>50.645994832041339</v>
      </c>
      <c r="I106" s="80">
        <f t="shared" si="32"/>
        <v>13.953488372093023</v>
      </c>
      <c r="J106" s="94"/>
      <c r="K106" s="94"/>
      <c r="L106" s="93"/>
      <c r="M106" s="93"/>
    </row>
    <row r="107" spans="1:13" s="5" customFormat="1" ht="15" customHeight="1" x14ac:dyDescent="0.15">
      <c r="A107" s="227"/>
      <c r="B107" s="227"/>
      <c r="C107" s="225" t="s">
        <v>146</v>
      </c>
      <c r="D107" s="204">
        <v>94</v>
      </c>
      <c r="E107" s="204">
        <v>130</v>
      </c>
      <c r="F107" s="204">
        <v>82</v>
      </c>
      <c r="G107" s="204">
        <v>137</v>
      </c>
      <c r="H107" s="204">
        <v>202</v>
      </c>
      <c r="I107" s="204">
        <v>50</v>
      </c>
      <c r="J107" s="94"/>
      <c r="K107" s="94"/>
      <c r="L107" s="93"/>
      <c r="M107" s="93"/>
    </row>
    <row r="108" spans="1:13" s="5" customFormat="1" ht="15" customHeight="1" x14ac:dyDescent="0.15">
      <c r="A108" s="227"/>
      <c r="B108" s="227"/>
      <c r="C108" s="280"/>
      <c r="D108" s="80">
        <f t="shared" ref="D108:I108" si="33">+D107/$L87*100</f>
        <v>20.21505376344086</v>
      </c>
      <c r="E108" s="80">
        <f t="shared" si="33"/>
        <v>27.956989247311824</v>
      </c>
      <c r="F108" s="80">
        <f t="shared" si="33"/>
        <v>17.634408602150536</v>
      </c>
      <c r="G108" s="80">
        <f t="shared" si="33"/>
        <v>29.462365591397848</v>
      </c>
      <c r="H108" s="80">
        <f t="shared" si="33"/>
        <v>43.44086021505376</v>
      </c>
      <c r="I108" s="80">
        <f t="shared" si="33"/>
        <v>10.75268817204301</v>
      </c>
      <c r="J108" s="94"/>
      <c r="K108" s="94"/>
      <c r="L108" s="93"/>
      <c r="M108" s="93"/>
    </row>
    <row r="109" spans="1:13" s="6" customFormat="1" ht="15" customHeight="1" x14ac:dyDescent="0.15">
      <c r="A109" s="95"/>
      <c r="B109" s="291" t="s">
        <v>326</v>
      </c>
      <c r="C109" s="291"/>
      <c r="D109" s="291"/>
      <c r="E109" s="291"/>
      <c r="F109" s="291"/>
      <c r="G109" s="291"/>
      <c r="H109" s="291"/>
      <c r="I109" s="291"/>
      <c r="J109" s="291"/>
      <c r="K109" s="291"/>
      <c r="L109" s="291"/>
      <c r="M109" s="96"/>
    </row>
    <row r="110" spans="1:13" s="6" customFormat="1" ht="15" customHeight="1" x14ac:dyDescent="0.15">
      <c r="A110" s="95"/>
      <c r="B110" s="201" t="s">
        <v>379</v>
      </c>
      <c r="C110" s="26"/>
      <c r="D110" s="26"/>
      <c r="E110" s="26"/>
      <c r="F110" s="26"/>
      <c r="G110" s="26"/>
      <c r="H110" s="26"/>
      <c r="I110" s="26"/>
      <c r="J110" s="26"/>
      <c r="K110" s="26"/>
      <c r="L110" s="96"/>
      <c r="M110" s="96"/>
    </row>
    <row r="111" spans="1:13" s="6" customFormat="1" ht="15" customHeight="1" x14ac:dyDescent="0.15">
      <c r="A111" s="95"/>
      <c r="B111" s="23"/>
      <c r="C111" s="26"/>
      <c r="D111" s="26"/>
      <c r="E111" s="26"/>
      <c r="F111" s="26"/>
      <c r="G111" s="26"/>
      <c r="H111" s="26"/>
      <c r="I111" s="26"/>
      <c r="J111" s="26"/>
      <c r="K111" s="26"/>
      <c r="L111" s="96"/>
      <c r="M111" s="96"/>
    </row>
    <row r="112" spans="1:13" s="12" customFormat="1" ht="15" customHeight="1" x14ac:dyDescent="0.15">
      <c r="A112" s="238" t="s">
        <v>61</v>
      </c>
      <c r="B112" s="239"/>
      <c r="C112" s="225" t="s">
        <v>62</v>
      </c>
      <c r="D112" s="38">
        <v>1</v>
      </c>
      <c r="E112" s="38">
        <v>2</v>
      </c>
      <c r="F112" s="38">
        <v>3</v>
      </c>
      <c r="G112" s="38">
        <v>4</v>
      </c>
      <c r="H112" s="38">
        <v>5</v>
      </c>
      <c r="I112" s="250" t="s">
        <v>9</v>
      </c>
      <c r="J112" s="39" t="s">
        <v>2</v>
      </c>
      <c r="K112" s="38">
        <v>3</v>
      </c>
      <c r="L112" s="38" t="s">
        <v>3</v>
      </c>
      <c r="M112" s="45"/>
    </row>
    <row r="113" spans="1:13" s="3" customFormat="1" ht="30" customHeight="1" x14ac:dyDescent="0.15">
      <c r="A113" s="240"/>
      <c r="B113" s="241"/>
      <c r="C113" s="226"/>
      <c r="D113" s="87" t="s">
        <v>6</v>
      </c>
      <c r="E113" s="87" t="s">
        <v>4</v>
      </c>
      <c r="F113" s="87" t="s">
        <v>11</v>
      </c>
      <c r="G113" s="87" t="s">
        <v>5</v>
      </c>
      <c r="H113" s="87" t="s">
        <v>112</v>
      </c>
      <c r="I113" s="275"/>
      <c r="J113" s="88" t="s">
        <v>10</v>
      </c>
      <c r="K113" s="87" t="s">
        <v>11</v>
      </c>
      <c r="L113" s="87" t="s">
        <v>8</v>
      </c>
      <c r="M113" s="31"/>
    </row>
    <row r="114" spans="1:13" s="12" customFormat="1" ht="15" customHeight="1" x14ac:dyDescent="0.15">
      <c r="A114" s="234" t="s">
        <v>327</v>
      </c>
      <c r="B114" s="234" t="s">
        <v>177</v>
      </c>
      <c r="C114" s="225" t="s">
        <v>307</v>
      </c>
      <c r="D114" s="204">
        <v>172</v>
      </c>
      <c r="E114" s="204">
        <v>569</v>
      </c>
      <c r="F114" s="204">
        <v>886</v>
      </c>
      <c r="G114" s="205">
        <v>174</v>
      </c>
      <c r="H114" s="204">
        <v>98</v>
      </c>
      <c r="I114" s="206">
        <v>158</v>
      </c>
      <c r="J114" s="207">
        <f t="shared" ref="J114:J125" si="34">+D114+E114</f>
        <v>741</v>
      </c>
      <c r="K114" s="204">
        <f t="shared" ref="K114:K125" si="35">+F114</f>
        <v>886</v>
      </c>
      <c r="L114" s="204">
        <f t="shared" ref="L114:L125" si="36">+G114+H114</f>
        <v>272</v>
      </c>
      <c r="M114" s="45"/>
    </row>
    <row r="115" spans="1:13" s="3" customFormat="1" ht="15" customHeight="1" x14ac:dyDescent="0.15">
      <c r="A115" s="234"/>
      <c r="B115" s="234"/>
      <c r="C115" s="226"/>
      <c r="D115" s="33">
        <f t="shared" ref="D115:I117" si="37">+D114/SUM($D114:$I114)*100</f>
        <v>8.3616917841516774</v>
      </c>
      <c r="E115" s="33">
        <f t="shared" si="37"/>
        <v>27.661643169664561</v>
      </c>
      <c r="F115" s="33">
        <f t="shared" si="37"/>
        <v>43.07243558580457</v>
      </c>
      <c r="G115" s="46">
        <f t="shared" si="37"/>
        <v>8.4589207583859984</v>
      </c>
      <c r="H115" s="33">
        <f t="shared" si="37"/>
        <v>4.7642197374817696</v>
      </c>
      <c r="I115" s="47">
        <f t="shared" si="37"/>
        <v>7.6810889645114244</v>
      </c>
      <c r="J115" s="33">
        <f t="shared" si="34"/>
        <v>36.023334953816239</v>
      </c>
      <c r="K115" s="33">
        <f t="shared" si="35"/>
        <v>43.07243558580457</v>
      </c>
      <c r="L115" s="33">
        <f t="shared" si="36"/>
        <v>13.223140495867767</v>
      </c>
      <c r="M115" s="31"/>
    </row>
    <row r="116" spans="1:13" s="12" customFormat="1" ht="15" customHeight="1" x14ac:dyDescent="0.15">
      <c r="A116" s="234"/>
      <c r="B116" s="234"/>
      <c r="C116" s="245" t="s">
        <v>302</v>
      </c>
      <c r="D116" s="204">
        <v>177</v>
      </c>
      <c r="E116" s="204">
        <v>517</v>
      </c>
      <c r="F116" s="204">
        <v>919</v>
      </c>
      <c r="G116" s="205">
        <v>130</v>
      </c>
      <c r="H116" s="204">
        <v>88</v>
      </c>
      <c r="I116" s="206">
        <v>155</v>
      </c>
      <c r="J116" s="207">
        <f t="shared" si="34"/>
        <v>694</v>
      </c>
      <c r="K116" s="204">
        <f t="shared" si="35"/>
        <v>919</v>
      </c>
      <c r="L116" s="204">
        <f t="shared" si="36"/>
        <v>218</v>
      </c>
      <c r="M116" s="45"/>
    </row>
    <row r="117" spans="1:13" s="3" customFormat="1" ht="15" customHeight="1" x14ac:dyDescent="0.15">
      <c r="A117" s="234"/>
      <c r="B117" s="234"/>
      <c r="C117" s="246"/>
      <c r="D117" s="33">
        <f t="shared" si="37"/>
        <v>8.9123867069486398</v>
      </c>
      <c r="E117" s="33">
        <f t="shared" si="37"/>
        <v>26.032225579053375</v>
      </c>
      <c r="F117" s="33">
        <f t="shared" si="37"/>
        <v>46.273917421953676</v>
      </c>
      <c r="G117" s="46">
        <f t="shared" si="37"/>
        <v>6.545820745216516</v>
      </c>
      <c r="H117" s="33">
        <f t="shared" si="37"/>
        <v>4.4310171198388728</v>
      </c>
      <c r="I117" s="47">
        <f t="shared" si="37"/>
        <v>7.8046324269889222</v>
      </c>
      <c r="J117" s="89">
        <f t="shared" si="34"/>
        <v>34.944612286002013</v>
      </c>
      <c r="K117" s="90">
        <f t="shared" si="35"/>
        <v>46.273917421953676</v>
      </c>
      <c r="L117" s="90">
        <f t="shared" si="36"/>
        <v>10.976837865055389</v>
      </c>
      <c r="M117" s="31"/>
    </row>
    <row r="118" spans="1:13" s="12" customFormat="1" ht="15" customHeight="1" x14ac:dyDescent="0.15">
      <c r="A118" s="234"/>
      <c r="B118" s="234"/>
      <c r="C118" s="225" t="s">
        <v>163</v>
      </c>
      <c r="D118" s="204">
        <v>192</v>
      </c>
      <c r="E118" s="204">
        <v>588</v>
      </c>
      <c r="F118" s="204">
        <v>983</v>
      </c>
      <c r="G118" s="205">
        <v>131</v>
      </c>
      <c r="H118" s="204">
        <v>119</v>
      </c>
      <c r="I118" s="206">
        <v>170</v>
      </c>
      <c r="J118" s="207">
        <f t="shared" si="34"/>
        <v>780</v>
      </c>
      <c r="K118" s="204">
        <f t="shared" si="35"/>
        <v>983</v>
      </c>
      <c r="L118" s="204">
        <f t="shared" si="36"/>
        <v>250</v>
      </c>
      <c r="M118" s="45"/>
    </row>
    <row r="119" spans="1:13" s="3" customFormat="1" ht="15" customHeight="1" x14ac:dyDescent="0.15">
      <c r="A119" s="234"/>
      <c r="B119" s="234"/>
      <c r="C119" s="226"/>
      <c r="D119" s="33">
        <f t="shared" ref="D119:I119" si="38">+D118/SUM($D118:$I118)*100</f>
        <v>8.7952359138799814</v>
      </c>
      <c r="E119" s="33">
        <f t="shared" si="38"/>
        <v>26.93540998625744</v>
      </c>
      <c r="F119" s="33">
        <f t="shared" si="38"/>
        <v>45.029775538250114</v>
      </c>
      <c r="G119" s="46">
        <f t="shared" si="38"/>
        <v>6.0009161704076961</v>
      </c>
      <c r="H119" s="33">
        <f t="shared" si="38"/>
        <v>5.4512139257901975</v>
      </c>
      <c r="I119" s="47">
        <f t="shared" si="38"/>
        <v>7.7874484654145677</v>
      </c>
      <c r="J119" s="89">
        <f t="shared" si="34"/>
        <v>35.730645900137418</v>
      </c>
      <c r="K119" s="90">
        <f t="shared" si="35"/>
        <v>45.029775538250114</v>
      </c>
      <c r="L119" s="90">
        <f t="shared" si="36"/>
        <v>11.452130096197894</v>
      </c>
      <c r="M119" s="31"/>
    </row>
    <row r="120" spans="1:13" s="12" customFormat="1" ht="15" customHeight="1" x14ac:dyDescent="0.15">
      <c r="A120" s="235" t="s">
        <v>150</v>
      </c>
      <c r="B120" s="234" t="s">
        <v>178</v>
      </c>
      <c r="C120" s="225" t="s">
        <v>305</v>
      </c>
      <c r="D120" s="204">
        <v>225</v>
      </c>
      <c r="E120" s="204">
        <v>650</v>
      </c>
      <c r="F120" s="204">
        <v>783</v>
      </c>
      <c r="G120" s="205">
        <v>148</v>
      </c>
      <c r="H120" s="204">
        <v>110</v>
      </c>
      <c r="I120" s="206">
        <v>141</v>
      </c>
      <c r="J120" s="207">
        <f t="shared" si="34"/>
        <v>875</v>
      </c>
      <c r="K120" s="204">
        <f t="shared" si="35"/>
        <v>783</v>
      </c>
      <c r="L120" s="204">
        <f t="shared" si="36"/>
        <v>258</v>
      </c>
      <c r="M120" s="45"/>
    </row>
    <row r="121" spans="1:13" s="3" customFormat="1" ht="15" customHeight="1" x14ac:dyDescent="0.15">
      <c r="A121" s="235"/>
      <c r="B121" s="234"/>
      <c r="C121" s="226"/>
      <c r="D121" s="33">
        <f>+D120/SUM($D120:$I120)*100</f>
        <v>10.938259601361205</v>
      </c>
      <c r="E121" s="33">
        <f t="shared" ref="E121:I121" si="39">+E120/SUM($D120:$I120)*100</f>
        <v>31.599416626154593</v>
      </c>
      <c r="F121" s="33">
        <f t="shared" si="39"/>
        <v>38.065143412736994</v>
      </c>
      <c r="G121" s="46">
        <f t="shared" si="39"/>
        <v>7.1949440933398154</v>
      </c>
      <c r="H121" s="33">
        <f t="shared" si="39"/>
        <v>5.3475935828877006</v>
      </c>
      <c r="I121" s="47">
        <f t="shared" si="39"/>
        <v>6.854642683519689</v>
      </c>
      <c r="J121" s="178">
        <f t="shared" si="34"/>
        <v>42.537676227515796</v>
      </c>
      <c r="K121" s="90">
        <f t="shared" si="35"/>
        <v>38.065143412736994</v>
      </c>
      <c r="L121" s="90">
        <f t="shared" si="36"/>
        <v>12.542537676227516</v>
      </c>
      <c r="M121" s="31"/>
    </row>
    <row r="122" spans="1:13" s="12" customFormat="1" ht="15" customHeight="1" x14ac:dyDescent="0.15">
      <c r="A122" s="235"/>
      <c r="B122" s="234"/>
      <c r="C122" s="245" t="s">
        <v>302</v>
      </c>
      <c r="D122" s="204">
        <v>224</v>
      </c>
      <c r="E122" s="204">
        <v>662</v>
      </c>
      <c r="F122" s="204">
        <v>755</v>
      </c>
      <c r="G122" s="205">
        <v>105</v>
      </c>
      <c r="H122" s="204">
        <v>96</v>
      </c>
      <c r="I122" s="206">
        <v>144</v>
      </c>
      <c r="J122" s="207">
        <f t="shared" si="34"/>
        <v>886</v>
      </c>
      <c r="K122" s="204">
        <f t="shared" si="35"/>
        <v>755</v>
      </c>
      <c r="L122" s="204">
        <f t="shared" si="36"/>
        <v>201</v>
      </c>
      <c r="M122" s="45"/>
    </row>
    <row r="123" spans="1:13" s="3" customFormat="1" ht="15" customHeight="1" x14ac:dyDescent="0.15">
      <c r="A123" s="235"/>
      <c r="B123" s="234"/>
      <c r="C123" s="246"/>
      <c r="D123" s="33">
        <f t="shared" ref="D123:I123" si="40">+D122/SUM($D122:$I122)*100</f>
        <v>11.278952668680766</v>
      </c>
      <c r="E123" s="33">
        <f t="shared" si="40"/>
        <v>33.333333333333329</v>
      </c>
      <c r="F123" s="33">
        <f t="shared" si="40"/>
        <v>38.016112789526687</v>
      </c>
      <c r="G123" s="46">
        <f t="shared" si="40"/>
        <v>5.287009063444108</v>
      </c>
      <c r="H123" s="33">
        <f t="shared" si="40"/>
        <v>4.833836858006042</v>
      </c>
      <c r="I123" s="47">
        <f t="shared" si="40"/>
        <v>7.2507552870090644</v>
      </c>
      <c r="J123" s="89">
        <f t="shared" si="34"/>
        <v>44.612286002014095</v>
      </c>
      <c r="K123" s="90">
        <f t="shared" si="35"/>
        <v>38.016112789526687</v>
      </c>
      <c r="L123" s="90">
        <f t="shared" si="36"/>
        <v>10.120845921450151</v>
      </c>
      <c r="M123" s="31"/>
    </row>
    <row r="124" spans="1:13" s="12" customFormat="1" ht="15" customHeight="1" x14ac:dyDescent="0.15">
      <c r="A124" s="235"/>
      <c r="B124" s="234"/>
      <c r="C124" s="225" t="s">
        <v>163</v>
      </c>
      <c r="D124" s="32">
        <v>271</v>
      </c>
      <c r="E124" s="32">
        <v>720</v>
      </c>
      <c r="F124" s="32">
        <v>829</v>
      </c>
      <c r="G124" s="205">
        <v>115</v>
      </c>
      <c r="H124" s="204">
        <v>97</v>
      </c>
      <c r="I124" s="206">
        <v>151</v>
      </c>
      <c r="J124" s="210">
        <f t="shared" si="34"/>
        <v>991</v>
      </c>
      <c r="K124" s="204">
        <f t="shared" si="35"/>
        <v>829</v>
      </c>
      <c r="L124" s="204">
        <f t="shared" si="36"/>
        <v>212</v>
      </c>
      <c r="M124" s="45"/>
    </row>
    <row r="125" spans="1:13" s="3" customFormat="1" ht="15" customHeight="1" x14ac:dyDescent="0.15">
      <c r="A125" s="235"/>
      <c r="B125" s="234"/>
      <c r="C125" s="226"/>
      <c r="D125" s="209">
        <f t="shared" ref="D125:I125" si="41">+D124/SUM($D124:$I124)*100</f>
        <v>12.414109024278517</v>
      </c>
      <c r="E125" s="209">
        <f t="shared" si="41"/>
        <v>32.982134677049928</v>
      </c>
      <c r="F125" s="209">
        <f t="shared" si="41"/>
        <v>37.975263398992212</v>
      </c>
      <c r="G125" s="46">
        <f t="shared" si="41"/>
        <v>5.2679798442510304</v>
      </c>
      <c r="H125" s="33">
        <f t="shared" si="41"/>
        <v>4.443426477324782</v>
      </c>
      <c r="I125" s="47">
        <f t="shared" si="41"/>
        <v>6.917086578103528</v>
      </c>
      <c r="J125" s="89">
        <f t="shared" si="34"/>
        <v>45.396243701328444</v>
      </c>
      <c r="K125" s="90">
        <f t="shared" si="35"/>
        <v>37.975263398992212</v>
      </c>
      <c r="L125" s="90">
        <f t="shared" si="36"/>
        <v>9.7114063215758115</v>
      </c>
      <c r="M125" s="31"/>
    </row>
    <row r="126" spans="1:13" s="182" customFormat="1" ht="15" customHeight="1" x14ac:dyDescent="0.15">
      <c r="A126" s="152"/>
      <c r="B126" s="108"/>
      <c r="C126" s="107"/>
      <c r="D126" s="180"/>
      <c r="E126" s="180"/>
      <c r="F126" s="180"/>
      <c r="G126" s="180"/>
      <c r="H126" s="180"/>
      <c r="I126" s="180"/>
      <c r="J126" s="180"/>
      <c r="K126" s="180"/>
      <c r="L126" s="180"/>
      <c r="M126" s="181"/>
    </row>
    <row r="127" spans="1:13" s="1" customFormat="1" ht="15" customHeight="1" x14ac:dyDescent="0.15">
      <c r="A127" s="254" t="s">
        <v>92</v>
      </c>
      <c r="B127" s="254"/>
      <c r="C127" s="254"/>
      <c r="D127" s="254"/>
      <c r="E127" s="254"/>
      <c r="F127" s="254"/>
      <c r="G127" s="254"/>
      <c r="H127" s="254"/>
      <c r="I127" s="254"/>
      <c r="J127" s="254"/>
      <c r="K127" s="254"/>
      <c r="L127" s="254"/>
      <c r="M127" s="28"/>
    </row>
    <row r="128" spans="1:13" s="1" customFormat="1" ht="15" customHeight="1" x14ac:dyDescent="0.15">
      <c r="A128" s="238" t="s">
        <v>61</v>
      </c>
      <c r="B128" s="239"/>
      <c r="C128" s="235" t="s">
        <v>62</v>
      </c>
      <c r="D128" s="175">
        <v>1</v>
      </c>
      <c r="E128" s="175">
        <v>2</v>
      </c>
      <c r="F128" s="175">
        <v>3</v>
      </c>
      <c r="G128" s="288"/>
      <c r="H128" s="102"/>
      <c r="I128" s="102"/>
      <c r="J128" s="176"/>
      <c r="K128" s="176"/>
      <c r="L128" s="176"/>
      <c r="M128" s="28"/>
    </row>
    <row r="129" spans="1:13" s="3" customFormat="1" ht="15" customHeight="1" x14ac:dyDescent="0.15">
      <c r="A129" s="255"/>
      <c r="B129" s="256"/>
      <c r="C129" s="235"/>
      <c r="D129" s="243" t="s">
        <v>308</v>
      </c>
      <c r="E129" s="243" t="s">
        <v>309</v>
      </c>
      <c r="F129" s="243" t="s">
        <v>123</v>
      </c>
      <c r="G129" s="289"/>
      <c r="H129" s="282"/>
      <c r="I129" s="282"/>
      <c r="J129" s="30"/>
      <c r="K129" s="30"/>
      <c r="L129" s="30"/>
      <c r="M129" s="31"/>
    </row>
    <row r="130" spans="1:13" s="3" customFormat="1" ht="15" customHeight="1" x14ac:dyDescent="0.15">
      <c r="A130" s="240"/>
      <c r="B130" s="241"/>
      <c r="C130" s="235"/>
      <c r="D130" s="244"/>
      <c r="E130" s="244"/>
      <c r="F130" s="244"/>
      <c r="G130" s="290"/>
      <c r="H130" s="282"/>
      <c r="I130" s="282"/>
      <c r="J130" s="30"/>
      <c r="K130" s="30"/>
      <c r="L130" s="30"/>
      <c r="M130" s="31"/>
    </row>
    <row r="131" spans="1:13" s="12" customFormat="1" ht="29.1" customHeight="1" x14ac:dyDescent="0.15">
      <c r="A131" s="235" t="s">
        <v>328</v>
      </c>
      <c r="B131" s="234" t="s">
        <v>383</v>
      </c>
      <c r="C131" s="245" t="s">
        <v>304</v>
      </c>
      <c r="D131" s="204">
        <v>318</v>
      </c>
      <c r="E131" s="204">
        <v>125</v>
      </c>
      <c r="F131" s="204">
        <v>1603</v>
      </c>
      <c r="G131" s="123"/>
      <c r="H131" s="103"/>
      <c r="I131" s="103"/>
      <c r="J131" s="70"/>
      <c r="K131" s="70"/>
      <c r="L131" s="70"/>
      <c r="M131" s="45"/>
    </row>
    <row r="132" spans="1:13" s="3" customFormat="1" ht="29.1" customHeight="1" x14ac:dyDescent="0.15">
      <c r="A132" s="235"/>
      <c r="B132" s="234"/>
      <c r="C132" s="246"/>
      <c r="D132" s="33">
        <f>+D131/SUM($D120:$I120)*100</f>
        <v>15.45940690325717</v>
      </c>
      <c r="E132" s="33">
        <f>+E131/SUM($D120:$I120)*100</f>
        <v>6.0768108896451141</v>
      </c>
      <c r="F132" s="33">
        <f>+F131/SUM($D120:$I120)*100</f>
        <v>77.929022848808955</v>
      </c>
      <c r="G132" s="124"/>
      <c r="H132" s="191"/>
      <c r="I132" s="35"/>
      <c r="J132" s="30"/>
      <c r="K132" s="30"/>
      <c r="L132" s="30"/>
      <c r="M132" s="31"/>
    </row>
    <row r="133" spans="1:13" s="3" customFormat="1" ht="15" customHeight="1" x14ac:dyDescent="0.15">
      <c r="A133" s="15"/>
      <c r="B133" s="16"/>
      <c r="C133" s="19"/>
      <c r="D133" s="100"/>
      <c r="E133" s="101"/>
      <c r="F133" s="101"/>
      <c r="G133" s="29"/>
      <c r="H133" s="30"/>
      <c r="I133" s="30"/>
      <c r="J133" s="30"/>
      <c r="K133" s="30"/>
      <c r="L133" s="30"/>
      <c r="M133" s="31"/>
    </row>
    <row r="134" spans="1:13" s="3" customFormat="1" ht="15" customHeight="1" x14ac:dyDescent="0.15">
      <c r="A134" s="238" t="s">
        <v>61</v>
      </c>
      <c r="B134" s="284"/>
      <c r="C134" s="242" t="s">
        <v>62</v>
      </c>
      <c r="D134" s="243" t="s">
        <v>221</v>
      </c>
      <c r="E134" s="243" t="s">
        <v>222</v>
      </c>
      <c r="F134" s="263" t="s">
        <v>9</v>
      </c>
      <c r="G134" s="102"/>
      <c r="H134" s="102"/>
      <c r="I134" s="31"/>
      <c r="J134" s="102"/>
      <c r="K134" s="102"/>
      <c r="L134" s="102"/>
      <c r="M134" s="31"/>
    </row>
    <row r="135" spans="1:13" s="3" customFormat="1" ht="16.5" customHeight="1" x14ac:dyDescent="0.15">
      <c r="A135" s="285"/>
      <c r="B135" s="286"/>
      <c r="C135" s="226"/>
      <c r="D135" s="244"/>
      <c r="E135" s="244"/>
      <c r="F135" s="264"/>
      <c r="G135" s="57"/>
      <c r="H135" s="57"/>
      <c r="I135" s="31"/>
      <c r="J135" s="57"/>
      <c r="K135" s="57"/>
      <c r="L135" s="57"/>
      <c r="M135" s="31"/>
    </row>
    <row r="136" spans="1:13" s="3" customFormat="1" ht="15" customHeight="1" x14ac:dyDescent="0.15">
      <c r="A136" s="252" t="s">
        <v>329</v>
      </c>
      <c r="B136" s="243" t="s">
        <v>226</v>
      </c>
      <c r="C136" s="245" t="s">
        <v>310</v>
      </c>
      <c r="D136" s="32">
        <v>1077</v>
      </c>
      <c r="E136" s="32">
        <v>959</v>
      </c>
      <c r="F136" s="32">
        <v>21</v>
      </c>
      <c r="G136" s="103"/>
      <c r="H136" s="103"/>
      <c r="I136" s="31"/>
      <c r="J136" s="103"/>
      <c r="K136" s="103"/>
      <c r="L136" s="103"/>
      <c r="M136" s="31"/>
    </row>
    <row r="137" spans="1:13" s="3" customFormat="1" ht="15" customHeight="1" x14ac:dyDescent="0.15">
      <c r="A137" s="293"/>
      <c r="B137" s="292"/>
      <c r="C137" s="246"/>
      <c r="D137" s="209">
        <f>+D136/SUM($D136:$F136)*100</f>
        <v>52.357802625182302</v>
      </c>
      <c r="E137" s="209">
        <f t="shared" ref="E137:F137" si="42">+E136/SUM($D136:$F136)*100</f>
        <v>46.62129314535732</v>
      </c>
      <c r="F137" s="209">
        <f t="shared" si="42"/>
        <v>1.0209042294603792</v>
      </c>
      <c r="G137" s="104"/>
      <c r="H137" s="35"/>
      <c r="I137" s="31"/>
      <c r="J137" s="105"/>
      <c r="K137" s="105"/>
      <c r="L137" s="105"/>
      <c r="M137" s="31"/>
    </row>
    <row r="138" spans="1:13" s="3" customFormat="1" ht="15" customHeight="1" x14ac:dyDescent="0.15">
      <c r="A138" s="293"/>
      <c r="B138" s="292"/>
      <c r="C138" s="245" t="s">
        <v>302</v>
      </c>
      <c r="D138" s="32">
        <v>1010</v>
      </c>
      <c r="E138" s="32">
        <v>950</v>
      </c>
      <c r="F138" s="32">
        <v>26</v>
      </c>
      <c r="G138" s="103"/>
      <c r="H138" s="103"/>
      <c r="I138" s="31"/>
      <c r="J138" s="103"/>
      <c r="K138" s="103"/>
      <c r="L138" s="103"/>
      <c r="M138" s="31"/>
    </row>
    <row r="139" spans="1:13" s="3" customFormat="1" ht="15" customHeight="1" x14ac:dyDescent="0.15">
      <c r="A139" s="253"/>
      <c r="B139" s="244"/>
      <c r="C139" s="246"/>
      <c r="D139" s="209">
        <f>+D138/SUM($D138:$F138)*100</f>
        <v>50.85599194360524</v>
      </c>
      <c r="E139" s="209">
        <f t="shared" ref="E139:F139" si="43">+E138/SUM($D138:$F138)*100</f>
        <v>47.834843907351463</v>
      </c>
      <c r="F139" s="209">
        <f t="shared" si="43"/>
        <v>1.3091641490433032</v>
      </c>
      <c r="G139" s="211"/>
      <c r="H139" s="35"/>
      <c r="I139" s="53"/>
      <c r="J139" s="105"/>
      <c r="K139" s="105"/>
      <c r="L139" s="105"/>
      <c r="M139" s="31"/>
    </row>
    <row r="140" spans="1:13" s="4" customFormat="1" ht="15" customHeight="1" x14ac:dyDescent="0.15">
      <c r="A140" s="49"/>
      <c r="B140" s="50"/>
      <c r="C140" s="51"/>
      <c r="D140" s="52"/>
      <c r="E140" s="52"/>
      <c r="F140" s="52"/>
      <c r="G140" s="52"/>
      <c r="H140" s="52"/>
      <c r="I140" s="52"/>
      <c r="J140" s="52"/>
      <c r="K140" s="52"/>
      <c r="L140" s="52"/>
      <c r="M140" s="53"/>
    </row>
    <row r="141" spans="1:13" s="5" customFormat="1" ht="16.5" customHeight="1" x14ac:dyDescent="0.15">
      <c r="A141" s="238" t="s">
        <v>61</v>
      </c>
      <c r="B141" s="239"/>
      <c r="C141" s="225" t="s">
        <v>62</v>
      </c>
      <c r="D141" s="268" t="s">
        <v>228</v>
      </c>
      <c r="E141" s="268" t="s">
        <v>229</v>
      </c>
      <c r="F141" s="268" t="s">
        <v>230</v>
      </c>
      <c r="G141" s="268" t="s">
        <v>231</v>
      </c>
      <c r="H141" s="268" t="s">
        <v>232</v>
      </c>
      <c r="I141" s="268" t="s">
        <v>122</v>
      </c>
      <c r="J141" s="97"/>
      <c r="K141" s="95"/>
      <c r="L141" s="95"/>
      <c r="M141" s="93"/>
    </row>
    <row r="142" spans="1:13" s="5" customFormat="1" ht="16.5" customHeight="1" x14ac:dyDescent="0.15">
      <c r="A142" s="240"/>
      <c r="B142" s="241"/>
      <c r="C142" s="242"/>
      <c r="D142" s="283"/>
      <c r="E142" s="283"/>
      <c r="F142" s="283"/>
      <c r="G142" s="283"/>
      <c r="H142" s="283"/>
      <c r="I142" s="283"/>
      <c r="J142" s="98"/>
      <c r="K142" s="94"/>
      <c r="L142" s="94"/>
      <c r="M142" s="93"/>
    </row>
    <row r="143" spans="1:13" s="5" customFormat="1" ht="15" customHeight="1" x14ac:dyDescent="0.15">
      <c r="A143" s="268" t="s">
        <v>287</v>
      </c>
      <c r="B143" s="268" t="s">
        <v>227</v>
      </c>
      <c r="C143" s="245" t="s">
        <v>310</v>
      </c>
      <c r="D143" s="204">
        <v>308</v>
      </c>
      <c r="E143" s="204">
        <v>688</v>
      </c>
      <c r="F143" s="204">
        <v>726</v>
      </c>
      <c r="G143" s="32">
        <v>266</v>
      </c>
      <c r="H143" s="32">
        <v>50</v>
      </c>
      <c r="I143" s="32">
        <v>19</v>
      </c>
      <c r="J143" s="94"/>
      <c r="K143" s="94"/>
      <c r="L143" s="93"/>
      <c r="M143" s="93"/>
    </row>
    <row r="144" spans="1:13" s="5" customFormat="1" ht="15" customHeight="1" x14ac:dyDescent="0.15">
      <c r="A144" s="283"/>
      <c r="B144" s="283"/>
      <c r="C144" s="246"/>
      <c r="D144" s="33">
        <f>+D143/SUM($D143:$I143)*100</f>
        <v>14.973262032085561</v>
      </c>
      <c r="E144" s="33">
        <f t="shared" ref="E144:I144" si="44">+E143/SUM($D143:$I143)*100</f>
        <v>33.446767136606709</v>
      </c>
      <c r="F144" s="33">
        <f t="shared" si="44"/>
        <v>35.294117647058826</v>
      </c>
      <c r="G144" s="209">
        <f t="shared" si="44"/>
        <v>12.931453573164802</v>
      </c>
      <c r="H144" s="209">
        <f t="shared" si="44"/>
        <v>2.4307243558580454</v>
      </c>
      <c r="I144" s="209">
        <f t="shared" si="44"/>
        <v>0.92367525522605731</v>
      </c>
      <c r="J144" s="94"/>
      <c r="K144" s="94"/>
      <c r="L144" s="93"/>
      <c r="M144" s="93"/>
    </row>
    <row r="145" spans="1:13" s="5" customFormat="1" ht="15" customHeight="1" x14ac:dyDescent="0.15">
      <c r="A145" s="283"/>
      <c r="B145" s="283"/>
      <c r="C145" s="245" t="s">
        <v>302</v>
      </c>
      <c r="D145" s="204">
        <v>301</v>
      </c>
      <c r="E145" s="204">
        <v>659</v>
      </c>
      <c r="F145" s="204">
        <v>689</v>
      </c>
      <c r="G145" s="204">
        <v>262</v>
      </c>
      <c r="H145" s="32">
        <v>51</v>
      </c>
      <c r="I145" s="32">
        <v>24</v>
      </c>
      <c r="J145" s="94"/>
      <c r="K145" s="94"/>
      <c r="L145" s="93"/>
      <c r="M145" s="93"/>
    </row>
    <row r="146" spans="1:13" s="5" customFormat="1" ht="15" customHeight="1" x14ac:dyDescent="0.15">
      <c r="A146" s="269"/>
      <c r="B146" s="269"/>
      <c r="C146" s="246"/>
      <c r="D146" s="33">
        <f>+D145/SUM($D145:$I145)*100</f>
        <v>15.156092648539779</v>
      </c>
      <c r="E146" s="33">
        <f t="shared" ref="E146:I146" si="45">+E145/SUM($D145:$I145)*100</f>
        <v>33.182275931520643</v>
      </c>
      <c r="F146" s="33">
        <f t="shared" si="45"/>
        <v>34.692849949647531</v>
      </c>
      <c r="G146" s="33">
        <f t="shared" si="45"/>
        <v>13.192346424974824</v>
      </c>
      <c r="H146" s="209">
        <f t="shared" si="45"/>
        <v>2.5679758308157101</v>
      </c>
      <c r="I146" s="209">
        <f t="shared" si="45"/>
        <v>1.2084592145015105</v>
      </c>
      <c r="J146" s="94"/>
      <c r="K146" s="94"/>
      <c r="L146" s="93"/>
      <c r="M146" s="93"/>
    </row>
    <row r="147" spans="1:13" s="4" customFormat="1" ht="15" customHeight="1" x14ac:dyDescent="0.15">
      <c r="A147" s="49"/>
      <c r="B147" s="50"/>
      <c r="C147" s="51"/>
      <c r="D147" s="52"/>
      <c r="E147" s="52"/>
      <c r="F147" s="52"/>
      <c r="G147" s="52"/>
      <c r="H147" s="52"/>
      <c r="I147" s="52"/>
      <c r="J147" s="52"/>
      <c r="K147" s="52"/>
      <c r="L147" s="52"/>
      <c r="M147" s="53"/>
    </row>
    <row r="148" spans="1:13" s="5" customFormat="1" ht="24.95" customHeight="1" x14ac:dyDescent="0.15">
      <c r="A148" s="238" t="s">
        <v>61</v>
      </c>
      <c r="B148" s="239"/>
      <c r="C148" s="225" t="s">
        <v>62</v>
      </c>
      <c r="D148" s="268" t="s">
        <v>234</v>
      </c>
      <c r="E148" s="268" t="s">
        <v>235</v>
      </c>
      <c r="F148" s="268" t="s">
        <v>236</v>
      </c>
      <c r="G148" s="268" t="s">
        <v>370</v>
      </c>
      <c r="H148" s="268" t="s">
        <v>371</v>
      </c>
      <c r="I148" s="268" t="s">
        <v>311</v>
      </c>
      <c r="J148" s="268" t="s">
        <v>331</v>
      </c>
      <c r="K148" s="268" t="s">
        <v>237</v>
      </c>
      <c r="L148" s="95"/>
      <c r="M148" s="93"/>
    </row>
    <row r="149" spans="1:13" s="5" customFormat="1" ht="24.95" customHeight="1" x14ac:dyDescent="0.15">
      <c r="A149" s="240"/>
      <c r="B149" s="241"/>
      <c r="C149" s="242"/>
      <c r="D149" s="283"/>
      <c r="E149" s="283"/>
      <c r="F149" s="283"/>
      <c r="G149" s="283"/>
      <c r="H149" s="283"/>
      <c r="I149" s="283"/>
      <c r="J149" s="283"/>
      <c r="K149" s="283"/>
      <c r="L149" s="94"/>
      <c r="M149" s="93"/>
    </row>
    <row r="150" spans="1:13" s="5" customFormat="1" ht="15" customHeight="1" x14ac:dyDescent="0.15">
      <c r="A150" s="227" t="s">
        <v>288</v>
      </c>
      <c r="B150" s="227" t="s">
        <v>233</v>
      </c>
      <c r="C150" s="245" t="s">
        <v>310</v>
      </c>
      <c r="D150" s="204">
        <v>506</v>
      </c>
      <c r="E150" s="204">
        <v>213</v>
      </c>
      <c r="F150" s="204">
        <v>943</v>
      </c>
      <c r="G150" s="204">
        <v>494</v>
      </c>
      <c r="H150" s="204">
        <v>909</v>
      </c>
      <c r="I150" s="204">
        <v>180</v>
      </c>
      <c r="J150" s="204">
        <v>164</v>
      </c>
      <c r="K150" s="204">
        <v>324</v>
      </c>
      <c r="L150" s="93"/>
      <c r="M150" s="93"/>
    </row>
    <row r="151" spans="1:13" s="5" customFormat="1" ht="15" customHeight="1" x14ac:dyDescent="0.15">
      <c r="A151" s="227"/>
      <c r="B151" s="227"/>
      <c r="C151" s="246"/>
      <c r="D151" s="33">
        <f>+D150/SUM($D$143:$I$143)*100</f>
        <v>24.598930481283425</v>
      </c>
      <c r="E151" s="33">
        <f>+E150/SUM($D$143:$I$143)*100</f>
        <v>10.354885755955275</v>
      </c>
      <c r="F151" s="33">
        <f t="shared" ref="F151:K151" si="46">+F150/SUM($D$143:$I$143)*100</f>
        <v>45.843461351482738</v>
      </c>
      <c r="G151" s="33">
        <f t="shared" si="46"/>
        <v>24.015556635877491</v>
      </c>
      <c r="H151" s="33">
        <f t="shared" si="46"/>
        <v>44.190568789499267</v>
      </c>
      <c r="I151" s="33">
        <f t="shared" si="46"/>
        <v>8.7506076810889653</v>
      </c>
      <c r="J151" s="33">
        <f t="shared" si="46"/>
        <v>7.9727758872143895</v>
      </c>
      <c r="K151" s="33">
        <f t="shared" si="46"/>
        <v>15.751093825960135</v>
      </c>
      <c r="L151" s="93"/>
      <c r="M151" s="93"/>
    </row>
    <row r="152" spans="1:13" s="24" customFormat="1" ht="15" customHeight="1" x14ac:dyDescent="0.15">
      <c r="A152" s="107"/>
      <c r="B152" s="108"/>
      <c r="C152" s="109"/>
      <c r="D152" s="110"/>
      <c r="E152" s="110"/>
      <c r="F152" s="110"/>
      <c r="G152" s="110"/>
      <c r="H152" s="110"/>
      <c r="I152" s="110"/>
      <c r="J152" s="110"/>
      <c r="K152" s="110"/>
      <c r="L152" s="110"/>
      <c r="M152" s="111"/>
    </row>
    <row r="153" spans="1:13" s="5" customFormat="1" ht="39.950000000000003" customHeight="1" x14ac:dyDescent="0.15">
      <c r="A153" s="238" t="s">
        <v>61</v>
      </c>
      <c r="B153" s="239"/>
      <c r="C153" s="225" t="s">
        <v>62</v>
      </c>
      <c r="D153" s="268" t="s">
        <v>241</v>
      </c>
      <c r="E153" s="268" t="s">
        <v>242</v>
      </c>
      <c r="F153" s="268" t="s">
        <v>243</v>
      </c>
      <c r="G153" s="268" t="s">
        <v>244</v>
      </c>
      <c r="H153" s="227" t="s">
        <v>239</v>
      </c>
      <c r="I153" s="227" t="s">
        <v>368</v>
      </c>
      <c r="J153" s="227" t="s">
        <v>245</v>
      </c>
      <c r="K153" s="227" t="s">
        <v>369</v>
      </c>
      <c r="L153" s="227" t="s">
        <v>240</v>
      </c>
      <c r="M153" s="319"/>
    </row>
    <row r="154" spans="1:13" s="5" customFormat="1" ht="39.950000000000003" customHeight="1" x14ac:dyDescent="0.15">
      <c r="A154" s="240"/>
      <c r="B154" s="241"/>
      <c r="C154" s="242"/>
      <c r="D154" s="283"/>
      <c r="E154" s="283"/>
      <c r="F154" s="283"/>
      <c r="G154" s="283"/>
      <c r="H154" s="227"/>
      <c r="I154" s="227"/>
      <c r="J154" s="227"/>
      <c r="K154" s="227"/>
      <c r="L154" s="227"/>
      <c r="M154" s="320"/>
    </row>
    <row r="155" spans="1:13" s="5" customFormat="1" ht="15" customHeight="1" x14ac:dyDescent="0.15">
      <c r="A155" s="268" t="s">
        <v>289</v>
      </c>
      <c r="B155" s="268" t="s">
        <v>238</v>
      </c>
      <c r="C155" s="245" t="s">
        <v>304</v>
      </c>
      <c r="D155" s="204">
        <v>900</v>
      </c>
      <c r="E155" s="204">
        <v>485</v>
      </c>
      <c r="F155" s="204">
        <v>492</v>
      </c>
      <c r="G155" s="204">
        <v>1116</v>
      </c>
      <c r="H155" s="204">
        <v>674</v>
      </c>
      <c r="I155" s="212">
        <v>238</v>
      </c>
      <c r="J155" s="212">
        <v>788</v>
      </c>
      <c r="K155" s="212">
        <v>370</v>
      </c>
      <c r="L155" s="212">
        <v>335</v>
      </c>
      <c r="M155" s="169"/>
    </row>
    <row r="156" spans="1:13" s="5" customFormat="1" ht="15" customHeight="1" x14ac:dyDescent="0.15">
      <c r="A156" s="283"/>
      <c r="B156" s="283"/>
      <c r="C156" s="246"/>
      <c r="D156" s="33">
        <f>+D155/SUM($D$143:$I$143)*100</f>
        <v>43.753038405444819</v>
      </c>
      <c r="E156" s="33">
        <f>+E155/SUM($D$143:$I$143)*100</f>
        <v>23.578026251823044</v>
      </c>
      <c r="F156" s="33">
        <f t="shared" ref="F156:L156" si="47">+F155/SUM($D$143:$I$143)*100</f>
        <v>23.918327661643168</v>
      </c>
      <c r="G156" s="33">
        <f t="shared" si="47"/>
        <v>54.253767622751582</v>
      </c>
      <c r="H156" s="33">
        <f t="shared" si="47"/>
        <v>32.766164316966453</v>
      </c>
      <c r="I156" s="33">
        <f t="shared" si="47"/>
        <v>11.570247933884298</v>
      </c>
      <c r="J156" s="33">
        <f t="shared" si="47"/>
        <v>38.308215848322803</v>
      </c>
      <c r="K156" s="33">
        <f t="shared" si="47"/>
        <v>17.987360233349538</v>
      </c>
      <c r="L156" s="33">
        <f t="shared" si="47"/>
        <v>16.285853184248904</v>
      </c>
      <c r="M156" s="124"/>
    </row>
    <row r="157" spans="1:13" s="5" customFormat="1" ht="15" customHeight="1" x14ac:dyDescent="0.15">
      <c r="A157" s="283"/>
      <c r="B157" s="283"/>
      <c r="C157" s="245" t="s">
        <v>302</v>
      </c>
      <c r="D157" s="204">
        <v>916</v>
      </c>
      <c r="E157" s="204">
        <v>499</v>
      </c>
      <c r="F157" s="204">
        <v>471</v>
      </c>
      <c r="G157" s="204">
        <v>1041</v>
      </c>
      <c r="H157" s="204">
        <v>676</v>
      </c>
      <c r="I157" s="212">
        <v>225</v>
      </c>
      <c r="J157" s="212">
        <v>789</v>
      </c>
      <c r="K157" s="212">
        <v>440</v>
      </c>
      <c r="L157" s="212">
        <v>292</v>
      </c>
      <c r="M157" s="169"/>
    </row>
    <row r="158" spans="1:13" s="5" customFormat="1" ht="15" customHeight="1" x14ac:dyDescent="0.15">
      <c r="A158" s="269"/>
      <c r="B158" s="269"/>
      <c r="C158" s="246"/>
      <c r="D158" s="33">
        <f>+D157/1986*100</f>
        <v>46.12286002014099</v>
      </c>
      <c r="E158" s="33">
        <f t="shared" ref="E158:L158" si="48">+E157/1986*100</f>
        <v>25.125881168177237</v>
      </c>
      <c r="F158" s="33">
        <f t="shared" si="48"/>
        <v>23.716012084592144</v>
      </c>
      <c r="G158" s="33">
        <f t="shared" si="48"/>
        <v>52.416918429003026</v>
      </c>
      <c r="H158" s="33">
        <f t="shared" si="48"/>
        <v>34.038267875125882</v>
      </c>
      <c r="I158" s="33">
        <f t="shared" si="48"/>
        <v>11.329305135951662</v>
      </c>
      <c r="J158" s="33">
        <f t="shared" si="48"/>
        <v>39.728096676737159</v>
      </c>
      <c r="K158" s="33">
        <f t="shared" si="48"/>
        <v>22.155085599194361</v>
      </c>
      <c r="L158" s="33">
        <f t="shared" si="48"/>
        <v>14.702920443101711</v>
      </c>
      <c r="M158" s="124"/>
    </row>
    <row r="159" spans="1:13" s="24" customFormat="1" ht="15" customHeight="1" x14ac:dyDescent="0.15">
      <c r="A159" s="107"/>
      <c r="B159" s="108"/>
      <c r="C159" s="109"/>
      <c r="D159" s="110"/>
      <c r="E159" s="110"/>
      <c r="F159" s="110"/>
      <c r="G159" s="110"/>
      <c r="H159" s="110"/>
      <c r="I159" s="110"/>
      <c r="J159" s="110"/>
      <c r="K159" s="110"/>
      <c r="L159" s="110"/>
      <c r="M159" s="111"/>
    </row>
    <row r="160" spans="1:13" s="5" customFormat="1" ht="18.75" customHeight="1" x14ac:dyDescent="0.15">
      <c r="A160" s="238" t="s">
        <v>61</v>
      </c>
      <c r="B160" s="239"/>
      <c r="C160" s="225" t="s">
        <v>62</v>
      </c>
      <c r="D160" s="268" t="s">
        <v>246</v>
      </c>
      <c r="E160" s="268" t="s">
        <v>247</v>
      </c>
      <c r="F160" s="268" t="s">
        <v>248</v>
      </c>
      <c r="G160" s="268" t="s">
        <v>249</v>
      </c>
      <c r="H160" s="268" t="s">
        <v>172</v>
      </c>
      <c r="I160" s="106"/>
      <c r="J160" s="95"/>
      <c r="K160" s="95"/>
      <c r="L160" s="95"/>
      <c r="M160" s="93"/>
    </row>
    <row r="161" spans="1:13" s="5" customFormat="1" ht="18" customHeight="1" x14ac:dyDescent="0.15">
      <c r="A161" s="240"/>
      <c r="B161" s="241"/>
      <c r="C161" s="242"/>
      <c r="D161" s="283"/>
      <c r="E161" s="283"/>
      <c r="F161" s="283"/>
      <c r="G161" s="283"/>
      <c r="H161" s="283"/>
      <c r="I161" s="106"/>
      <c r="J161" s="94"/>
      <c r="K161" s="94"/>
      <c r="L161" s="94"/>
      <c r="M161" s="93"/>
    </row>
    <row r="162" spans="1:13" s="5" customFormat="1" ht="15" customHeight="1" x14ac:dyDescent="0.15">
      <c r="A162" s="268" t="s">
        <v>330</v>
      </c>
      <c r="B162" s="268" t="s">
        <v>386</v>
      </c>
      <c r="C162" s="245" t="s">
        <v>304</v>
      </c>
      <c r="D162" s="204">
        <v>1518</v>
      </c>
      <c r="E162" s="204">
        <v>187</v>
      </c>
      <c r="F162" s="204">
        <v>140</v>
      </c>
      <c r="G162" s="204">
        <v>184</v>
      </c>
      <c r="H162" s="204">
        <v>28</v>
      </c>
      <c r="I162" s="106"/>
      <c r="J162" s="94"/>
      <c r="K162" s="94"/>
      <c r="L162" s="93"/>
      <c r="M162" s="93"/>
    </row>
    <row r="163" spans="1:13" s="5" customFormat="1" ht="15" customHeight="1" x14ac:dyDescent="0.15">
      <c r="A163" s="283"/>
      <c r="B163" s="283"/>
      <c r="C163" s="246"/>
      <c r="D163" s="33">
        <f>+D162/SUM($D162:$H162)*100</f>
        <v>73.796791443850267</v>
      </c>
      <c r="E163" s="33">
        <f>+E162/SUM($D162:$H162)*100</f>
        <v>9.0909090909090917</v>
      </c>
      <c r="F163" s="33">
        <f>+F162/SUM($D162:$H162)*100</f>
        <v>6.8060281964025275</v>
      </c>
      <c r="G163" s="33">
        <f>+G162/SUM($D162:$H162)*100</f>
        <v>8.9450656295576074</v>
      </c>
      <c r="H163" s="33">
        <f>+H162/SUM($D162:$H162)*100</f>
        <v>1.3612056392805056</v>
      </c>
      <c r="I163" s="169"/>
      <c r="J163" s="94"/>
      <c r="K163" s="94"/>
      <c r="L163" s="93"/>
      <c r="M163" s="93"/>
    </row>
    <row r="164" spans="1:13" s="5" customFormat="1" ht="15" customHeight="1" x14ac:dyDescent="0.15">
      <c r="A164" s="283"/>
      <c r="B164" s="283"/>
      <c r="C164" s="245" t="s">
        <v>302</v>
      </c>
      <c r="D164" s="204">
        <v>1435</v>
      </c>
      <c r="E164" s="204">
        <v>182</v>
      </c>
      <c r="F164" s="204">
        <v>149</v>
      </c>
      <c r="G164" s="204">
        <v>178</v>
      </c>
      <c r="H164" s="204">
        <v>42</v>
      </c>
      <c r="I164" s="93"/>
      <c r="J164" s="94"/>
      <c r="K164" s="94"/>
      <c r="L164" s="93"/>
      <c r="M164" s="93"/>
    </row>
    <row r="165" spans="1:13" s="5" customFormat="1" ht="15" customHeight="1" x14ac:dyDescent="0.15">
      <c r="A165" s="269"/>
      <c r="B165" s="269"/>
      <c r="C165" s="246"/>
      <c r="D165" s="33">
        <f>+D164/SUM($D164:$H164)*100</f>
        <v>72.255790533736146</v>
      </c>
      <c r="E165" s="33">
        <f>+E164/SUM($D164:$H164)*100</f>
        <v>9.1641490433031212</v>
      </c>
      <c r="F165" s="33">
        <f>+F164/SUM($D164:$H164)*100</f>
        <v>7.502517623363544</v>
      </c>
      <c r="G165" s="33">
        <f>+G164/SUM($D164:$H164)*100</f>
        <v>8.9627391742195357</v>
      </c>
      <c r="H165" s="33">
        <f>+H164/SUM($D164:$H164)*100</f>
        <v>2.1148036253776437</v>
      </c>
      <c r="I165" s="93"/>
      <c r="J165" s="94"/>
      <c r="K165" s="94"/>
      <c r="L165" s="93"/>
      <c r="M165" s="93"/>
    </row>
    <row r="166" spans="1:13" s="24" customFormat="1" ht="15" customHeight="1" x14ac:dyDescent="0.15">
      <c r="A166" s="107"/>
      <c r="B166" s="108"/>
      <c r="C166" s="109"/>
      <c r="D166" s="110"/>
      <c r="E166" s="110"/>
      <c r="F166" s="110"/>
      <c r="G166" s="110"/>
      <c r="H166" s="110"/>
      <c r="I166" s="110"/>
      <c r="J166" s="110"/>
      <c r="K166" s="110"/>
      <c r="L166" s="110"/>
      <c r="M166" s="111"/>
    </row>
    <row r="167" spans="1:13" s="3" customFormat="1" ht="15" customHeight="1" x14ac:dyDescent="0.15">
      <c r="A167" s="238" t="s">
        <v>61</v>
      </c>
      <c r="B167" s="239"/>
      <c r="C167" s="225" t="s">
        <v>62</v>
      </c>
      <c r="D167" s="38">
        <v>1</v>
      </c>
      <c r="E167" s="38">
        <v>2</v>
      </c>
      <c r="F167" s="38">
        <v>3</v>
      </c>
      <c r="G167" s="38">
        <v>4</v>
      </c>
      <c r="H167" s="38">
        <v>5</v>
      </c>
      <c r="I167" s="250" t="s">
        <v>9</v>
      </c>
      <c r="J167" s="112" t="s">
        <v>2</v>
      </c>
      <c r="K167" s="38">
        <v>3</v>
      </c>
      <c r="L167" s="38" t="s">
        <v>3</v>
      </c>
      <c r="M167" s="31"/>
    </row>
    <row r="168" spans="1:13" s="3" customFormat="1" ht="30" customHeight="1" x14ac:dyDescent="0.15">
      <c r="A168" s="240"/>
      <c r="B168" s="241"/>
      <c r="C168" s="242"/>
      <c r="D168" s="40" t="s">
        <v>151</v>
      </c>
      <c r="E168" s="40" t="s">
        <v>129</v>
      </c>
      <c r="F168" s="40" t="s">
        <v>18</v>
      </c>
      <c r="G168" s="40" t="s">
        <v>130</v>
      </c>
      <c r="H168" s="40" t="s">
        <v>152</v>
      </c>
      <c r="I168" s="275"/>
      <c r="J168" s="41" t="s">
        <v>153</v>
      </c>
      <c r="K168" s="40" t="s">
        <v>18</v>
      </c>
      <c r="L168" s="40" t="s">
        <v>131</v>
      </c>
      <c r="M168" s="31"/>
    </row>
    <row r="169" spans="1:13" s="12" customFormat="1" ht="15" customHeight="1" x14ac:dyDescent="0.15">
      <c r="A169" s="235" t="s">
        <v>332</v>
      </c>
      <c r="B169" s="234" t="s">
        <v>179</v>
      </c>
      <c r="C169" s="225" t="s">
        <v>305</v>
      </c>
      <c r="D169" s="204">
        <v>207</v>
      </c>
      <c r="E169" s="204">
        <v>397</v>
      </c>
      <c r="F169" s="204">
        <v>1048</v>
      </c>
      <c r="G169" s="205">
        <v>325</v>
      </c>
      <c r="H169" s="204">
        <v>52</v>
      </c>
      <c r="I169" s="206">
        <v>28</v>
      </c>
      <c r="J169" s="210">
        <f t="shared" ref="J169:J174" si="49">+D169+E169</f>
        <v>604</v>
      </c>
      <c r="K169" s="204">
        <f t="shared" ref="K169:K174" si="50">+F169</f>
        <v>1048</v>
      </c>
      <c r="L169" s="204">
        <f t="shared" ref="L169:L174" si="51">+G169+H169</f>
        <v>377</v>
      </c>
      <c r="M169" s="45"/>
    </row>
    <row r="170" spans="1:13" s="3" customFormat="1" ht="15" customHeight="1" x14ac:dyDescent="0.15">
      <c r="A170" s="235"/>
      <c r="B170" s="234"/>
      <c r="C170" s="226"/>
      <c r="D170" s="33">
        <f>+D169/SUM($D169:$I169)*100</f>
        <v>10.06319883325231</v>
      </c>
      <c r="E170" s="33">
        <f t="shared" ref="E170:H170" si="52">+E169/SUM($D169:$I169)*100</f>
        <v>19.299951385512884</v>
      </c>
      <c r="F170" s="33">
        <f t="shared" si="52"/>
        <v>50.94798249878464</v>
      </c>
      <c r="G170" s="46">
        <f t="shared" si="52"/>
        <v>15.799708313077296</v>
      </c>
      <c r="H170" s="33">
        <f t="shared" si="52"/>
        <v>2.5279533300923673</v>
      </c>
      <c r="I170" s="47">
        <f>+I169/SUM($D169:$I169)*100</f>
        <v>1.3612056392805056</v>
      </c>
      <c r="J170" s="89">
        <f t="shared" si="49"/>
        <v>29.363150218765192</v>
      </c>
      <c r="K170" s="90">
        <f t="shared" si="50"/>
        <v>50.94798249878464</v>
      </c>
      <c r="L170" s="90">
        <f t="shared" si="51"/>
        <v>18.327661643169662</v>
      </c>
      <c r="M170" s="31"/>
    </row>
    <row r="171" spans="1:13" s="12" customFormat="1" ht="15" customHeight="1" x14ac:dyDescent="0.15">
      <c r="A171" s="235"/>
      <c r="B171" s="234"/>
      <c r="C171" s="245" t="s">
        <v>302</v>
      </c>
      <c r="D171" s="204">
        <v>183</v>
      </c>
      <c r="E171" s="204">
        <v>485</v>
      </c>
      <c r="F171" s="204">
        <v>900</v>
      </c>
      <c r="G171" s="205">
        <v>316</v>
      </c>
      <c r="H171" s="204">
        <v>59</v>
      </c>
      <c r="I171" s="206">
        <v>43</v>
      </c>
      <c r="J171" s="44">
        <f t="shared" si="49"/>
        <v>668</v>
      </c>
      <c r="K171" s="32">
        <f t="shared" si="50"/>
        <v>900</v>
      </c>
      <c r="L171" s="32">
        <f t="shared" si="51"/>
        <v>375</v>
      </c>
      <c r="M171" s="45"/>
    </row>
    <row r="172" spans="1:13" s="3" customFormat="1" ht="15" customHeight="1" x14ac:dyDescent="0.15">
      <c r="A172" s="235"/>
      <c r="B172" s="234"/>
      <c r="C172" s="246"/>
      <c r="D172" s="33">
        <f>+D171/SUM($D171:$I171)*100</f>
        <v>9.2145015105740171</v>
      </c>
      <c r="E172" s="33">
        <f t="shared" ref="E172:H172" si="53">+E171/SUM($D171:$I171)*100</f>
        <v>24.420946626384694</v>
      </c>
      <c r="F172" s="33">
        <f t="shared" si="53"/>
        <v>45.317220543806648</v>
      </c>
      <c r="G172" s="46">
        <f t="shared" si="53"/>
        <v>15.911379657603222</v>
      </c>
      <c r="H172" s="33">
        <f t="shared" si="53"/>
        <v>2.9707955689828802</v>
      </c>
      <c r="I172" s="47">
        <f>+I171/SUM($D171:$I171)*100</f>
        <v>2.16515609264854</v>
      </c>
      <c r="J172" s="213">
        <f t="shared" si="49"/>
        <v>33.635448136958715</v>
      </c>
      <c r="K172" s="214">
        <f t="shared" si="50"/>
        <v>45.317220543806648</v>
      </c>
      <c r="L172" s="214">
        <f t="shared" si="51"/>
        <v>18.882175226586103</v>
      </c>
      <c r="M172" s="31"/>
    </row>
    <row r="173" spans="1:13" s="12" customFormat="1" ht="15" customHeight="1" x14ac:dyDescent="0.15">
      <c r="A173" s="235"/>
      <c r="B173" s="234"/>
      <c r="C173" s="225" t="s">
        <v>163</v>
      </c>
      <c r="D173" s="204">
        <v>347</v>
      </c>
      <c r="E173" s="204">
        <v>494</v>
      </c>
      <c r="F173" s="204">
        <v>928</v>
      </c>
      <c r="G173" s="205">
        <v>288</v>
      </c>
      <c r="H173" s="204">
        <v>82</v>
      </c>
      <c r="I173" s="206">
        <v>44</v>
      </c>
      <c r="J173" s="210">
        <f t="shared" si="49"/>
        <v>841</v>
      </c>
      <c r="K173" s="204">
        <f t="shared" si="50"/>
        <v>928</v>
      </c>
      <c r="L173" s="204">
        <f t="shared" si="51"/>
        <v>370</v>
      </c>
      <c r="M173" s="45"/>
    </row>
    <row r="174" spans="1:13" s="3" customFormat="1" ht="15" customHeight="1" x14ac:dyDescent="0.15">
      <c r="A174" s="235"/>
      <c r="B174" s="234"/>
      <c r="C174" s="226"/>
      <c r="D174" s="33">
        <f t="shared" ref="D174:I174" si="54">+D173/SUM($D173:$I173)*100</f>
        <v>15.895556573522676</v>
      </c>
      <c r="E174" s="33">
        <f t="shared" si="54"/>
        <v>22.629409070087036</v>
      </c>
      <c r="F174" s="33">
        <f t="shared" si="54"/>
        <v>42.510306917086574</v>
      </c>
      <c r="G174" s="46">
        <f t="shared" si="54"/>
        <v>13.192853870819974</v>
      </c>
      <c r="H174" s="33">
        <f t="shared" si="54"/>
        <v>3.7562986715529085</v>
      </c>
      <c r="I174" s="47">
        <f t="shared" si="54"/>
        <v>2.0155748969308291</v>
      </c>
      <c r="J174" s="173">
        <f t="shared" si="49"/>
        <v>38.524965643609711</v>
      </c>
      <c r="K174" s="90">
        <f t="shared" si="50"/>
        <v>42.510306917086574</v>
      </c>
      <c r="L174" s="90">
        <f t="shared" si="51"/>
        <v>16.949152542372882</v>
      </c>
      <c r="M174" s="31"/>
    </row>
    <row r="175" spans="1:13" s="4" customFormat="1" ht="15" customHeight="1" x14ac:dyDescent="0.15">
      <c r="A175" s="72"/>
      <c r="B175" s="50"/>
      <c r="C175" s="51"/>
      <c r="D175" s="52"/>
      <c r="E175" s="52"/>
      <c r="F175" s="52"/>
      <c r="G175" s="52"/>
      <c r="H175" s="52"/>
      <c r="I175" s="52"/>
      <c r="J175" s="52"/>
      <c r="K175" s="52"/>
      <c r="L175" s="52"/>
      <c r="M175" s="53"/>
    </row>
    <row r="176" spans="1:13" s="3" customFormat="1" ht="15" customHeight="1" x14ac:dyDescent="0.15">
      <c r="A176" s="238" t="s">
        <v>61</v>
      </c>
      <c r="B176" s="239"/>
      <c r="C176" s="225" t="s">
        <v>62</v>
      </c>
      <c r="D176" s="38">
        <v>1</v>
      </c>
      <c r="E176" s="38">
        <v>2</v>
      </c>
      <c r="F176" s="38">
        <v>3</v>
      </c>
      <c r="G176" s="38">
        <v>4</v>
      </c>
      <c r="H176" s="38">
        <v>5</v>
      </c>
      <c r="I176" s="250" t="s">
        <v>9</v>
      </c>
      <c r="J176" s="112" t="s">
        <v>2</v>
      </c>
      <c r="K176" s="38">
        <v>3</v>
      </c>
      <c r="L176" s="38" t="s">
        <v>3</v>
      </c>
      <c r="M176" s="31"/>
    </row>
    <row r="177" spans="1:13" s="3" customFormat="1" ht="30" customHeight="1" x14ac:dyDescent="0.15">
      <c r="A177" s="240"/>
      <c r="B177" s="241"/>
      <c r="C177" s="242"/>
      <c r="D177" s="40" t="s">
        <v>16</v>
      </c>
      <c r="E177" s="40" t="s">
        <v>124</v>
      </c>
      <c r="F177" s="40" t="s">
        <v>170</v>
      </c>
      <c r="G177" s="40" t="s">
        <v>117</v>
      </c>
      <c r="H177" s="40" t="s">
        <v>17</v>
      </c>
      <c r="I177" s="275"/>
      <c r="J177" s="41" t="s">
        <v>16</v>
      </c>
      <c r="K177" s="40" t="s">
        <v>171</v>
      </c>
      <c r="L177" s="40" t="s">
        <v>17</v>
      </c>
      <c r="M177" s="31"/>
    </row>
    <row r="178" spans="1:13" s="12" customFormat="1" ht="15" customHeight="1" x14ac:dyDescent="0.15">
      <c r="A178" s="235" t="s">
        <v>333</v>
      </c>
      <c r="B178" s="234" t="s">
        <v>180</v>
      </c>
      <c r="C178" s="225" t="s">
        <v>305</v>
      </c>
      <c r="D178" s="204">
        <v>227</v>
      </c>
      <c r="E178" s="204">
        <v>642</v>
      </c>
      <c r="F178" s="204">
        <v>641</v>
      </c>
      <c r="G178" s="205">
        <v>118</v>
      </c>
      <c r="H178" s="204">
        <v>49</v>
      </c>
      <c r="I178" s="206">
        <v>380</v>
      </c>
      <c r="J178" s="207">
        <f t="shared" ref="J178:J183" si="55">+D178+E178</f>
        <v>869</v>
      </c>
      <c r="K178" s="204">
        <f t="shared" ref="K178:K183" si="56">+F178</f>
        <v>641</v>
      </c>
      <c r="L178" s="204">
        <f t="shared" ref="L178:L183" si="57">+G178+H178</f>
        <v>167</v>
      </c>
      <c r="M178" s="45"/>
    </row>
    <row r="179" spans="1:13" s="3" customFormat="1" ht="15" customHeight="1" x14ac:dyDescent="0.15">
      <c r="A179" s="235"/>
      <c r="B179" s="234"/>
      <c r="C179" s="226"/>
      <c r="D179" s="33">
        <f>+D178/SUM($D178:$I178)*100</f>
        <v>11.035488575595528</v>
      </c>
      <c r="E179" s="33">
        <f t="shared" ref="E179:I179" si="58">+E178/SUM($D178:$I178)*100</f>
        <v>31.210500729217305</v>
      </c>
      <c r="F179" s="33">
        <f t="shared" si="58"/>
        <v>31.161886242100145</v>
      </c>
      <c r="G179" s="46">
        <f t="shared" si="58"/>
        <v>5.7365094798249885</v>
      </c>
      <c r="H179" s="33">
        <f t="shared" si="58"/>
        <v>2.3821098687408848</v>
      </c>
      <c r="I179" s="47">
        <f t="shared" si="58"/>
        <v>18.473505104521148</v>
      </c>
      <c r="J179" s="89">
        <f t="shared" si="55"/>
        <v>42.245989304812831</v>
      </c>
      <c r="K179" s="90">
        <f t="shared" si="56"/>
        <v>31.161886242100145</v>
      </c>
      <c r="L179" s="90">
        <f t="shared" si="57"/>
        <v>8.1186193485658738</v>
      </c>
      <c r="M179" s="31"/>
    </row>
    <row r="180" spans="1:13" s="12" customFormat="1" ht="15" customHeight="1" x14ac:dyDescent="0.15">
      <c r="A180" s="235"/>
      <c r="B180" s="234"/>
      <c r="C180" s="245" t="s">
        <v>302</v>
      </c>
      <c r="D180" s="204">
        <v>315</v>
      </c>
      <c r="E180" s="204">
        <v>743</v>
      </c>
      <c r="F180" s="204">
        <v>670</v>
      </c>
      <c r="G180" s="205">
        <v>109</v>
      </c>
      <c r="H180" s="204">
        <v>34</v>
      </c>
      <c r="I180" s="206">
        <v>115</v>
      </c>
      <c r="J180" s="207">
        <f t="shared" si="55"/>
        <v>1058</v>
      </c>
      <c r="K180" s="204">
        <f t="shared" si="56"/>
        <v>670</v>
      </c>
      <c r="L180" s="204">
        <f t="shared" si="57"/>
        <v>143</v>
      </c>
      <c r="M180" s="45"/>
    </row>
    <row r="181" spans="1:13" s="3" customFormat="1" ht="15" customHeight="1" x14ac:dyDescent="0.15">
      <c r="A181" s="235"/>
      <c r="B181" s="234"/>
      <c r="C181" s="246"/>
      <c r="D181" s="33">
        <f t="shared" ref="D181:I181" si="59">+D180/SUM($D180:$I180)*100</f>
        <v>15.861027190332328</v>
      </c>
      <c r="E181" s="33">
        <f t="shared" si="59"/>
        <v>37.411883182275929</v>
      </c>
      <c r="F181" s="33">
        <f t="shared" si="59"/>
        <v>33.736153071500503</v>
      </c>
      <c r="G181" s="46">
        <f t="shared" si="59"/>
        <v>5.4884189325276935</v>
      </c>
      <c r="H181" s="33">
        <f t="shared" si="59"/>
        <v>1.7119838872104733</v>
      </c>
      <c r="I181" s="47">
        <f t="shared" si="59"/>
        <v>5.7905337361530718</v>
      </c>
      <c r="J181" s="89">
        <f t="shared" si="55"/>
        <v>53.272910372608258</v>
      </c>
      <c r="K181" s="90">
        <f t="shared" si="56"/>
        <v>33.736153071500503</v>
      </c>
      <c r="L181" s="90">
        <f t="shared" si="57"/>
        <v>7.2004028197381666</v>
      </c>
      <c r="M181" s="31"/>
    </row>
    <row r="182" spans="1:13" s="12" customFormat="1" ht="15" customHeight="1" x14ac:dyDescent="0.15">
      <c r="A182" s="235"/>
      <c r="B182" s="234"/>
      <c r="C182" s="225" t="s">
        <v>163</v>
      </c>
      <c r="D182" s="204">
        <v>340</v>
      </c>
      <c r="E182" s="204">
        <v>841</v>
      </c>
      <c r="F182" s="204">
        <v>718</v>
      </c>
      <c r="G182" s="205">
        <v>138</v>
      </c>
      <c r="H182" s="204">
        <v>43</v>
      </c>
      <c r="I182" s="206">
        <v>103</v>
      </c>
      <c r="J182" s="207">
        <f t="shared" si="55"/>
        <v>1181</v>
      </c>
      <c r="K182" s="204">
        <f t="shared" si="56"/>
        <v>718</v>
      </c>
      <c r="L182" s="204">
        <f t="shared" si="57"/>
        <v>181</v>
      </c>
      <c r="M182" s="45"/>
    </row>
    <row r="183" spans="1:13" s="3" customFormat="1" ht="15" customHeight="1" x14ac:dyDescent="0.15">
      <c r="A183" s="235"/>
      <c r="B183" s="234"/>
      <c r="C183" s="226"/>
      <c r="D183" s="33">
        <f>+D182/SUM($D182:$I182)*100</f>
        <v>15.574896930829135</v>
      </c>
      <c r="E183" s="33">
        <f t="shared" ref="E183:I183" si="60">+E182/SUM($D182:$I182)*100</f>
        <v>38.524965643609711</v>
      </c>
      <c r="F183" s="33">
        <f t="shared" si="60"/>
        <v>32.89051763628035</v>
      </c>
      <c r="G183" s="46">
        <f t="shared" si="60"/>
        <v>6.3215758131012363</v>
      </c>
      <c r="H183" s="33">
        <f t="shared" si="60"/>
        <v>1.9697663765460376</v>
      </c>
      <c r="I183" s="47">
        <f t="shared" si="60"/>
        <v>4.7182775996335318</v>
      </c>
      <c r="J183" s="89">
        <f t="shared" si="55"/>
        <v>54.099862574438845</v>
      </c>
      <c r="K183" s="90">
        <f t="shared" si="56"/>
        <v>32.89051763628035</v>
      </c>
      <c r="L183" s="90">
        <f t="shared" si="57"/>
        <v>8.2913421896472741</v>
      </c>
      <c r="M183" s="31"/>
    </row>
    <row r="184" spans="1:13" s="3" customFormat="1" ht="15" customHeight="1" x14ac:dyDescent="0.15">
      <c r="A184" s="91"/>
      <c r="B184" s="50"/>
      <c r="C184" s="115"/>
      <c r="D184" s="116"/>
      <c r="E184" s="116"/>
      <c r="F184" s="116"/>
      <c r="G184" s="116"/>
      <c r="H184" s="116"/>
      <c r="I184" s="116"/>
      <c r="J184" s="117"/>
      <c r="K184" s="116"/>
      <c r="L184" s="116"/>
      <c r="M184" s="31"/>
    </row>
    <row r="185" spans="1:13" s="1" customFormat="1" ht="15" customHeight="1" x14ac:dyDescent="0.15">
      <c r="A185" s="254" t="s">
        <v>93</v>
      </c>
      <c r="B185" s="254"/>
      <c r="C185" s="254"/>
      <c r="D185" s="254"/>
      <c r="E185" s="254"/>
      <c r="F185" s="254"/>
      <c r="G185" s="254"/>
      <c r="H185" s="254"/>
      <c r="I185" s="254"/>
      <c r="J185" s="254"/>
      <c r="K185" s="254"/>
      <c r="L185" s="254"/>
      <c r="M185" s="28"/>
    </row>
    <row r="186" spans="1:13" s="3" customFormat="1" ht="15" customHeight="1" x14ac:dyDescent="0.15">
      <c r="A186" s="238" t="s">
        <v>61</v>
      </c>
      <c r="B186" s="239"/>
      <c r="C186" s="225" t="s">
        <v>62</v>
      </c>
      <c r="D186" s="243" t="s">
        <v>15</v>
      </c>
      <c r="E186" s="243" t="s">
        <v>118</v>
      </c>
      <c r="F186" s="263" t="s">
        <v>9</v>
      </c>
      <c r="G186" s="118"/>
      <c r="H186" s="29"/>
      <c r="I186" s="29"/>
      <c r="J186" s="29"/>
      <c r="K186" s="29"/>
      <c r="L186" s="29"/>
      <c r="M186" s="31"/>
    </row>
    <row r="187" spans="1:13" s="3" customFormat="1" ht="15" customHeight="1" x14ac:dyDescent="0.15">
      <c r="A187" s="240"/>
      <c r="B187" s="241"/>
      <c r="C187" s="242"/>
      <c r="D187" s="244"/>
      <c r="E187" s="244"/>
      <c r="F187" s="287"/>
      <c r="G187" s="30"/>
      <c r="H187" s="30"/>
      <c r="I187" s="30"/>
      <c r="J187" s="30"/>
      <c r="K187" s="30"/>
      <c r="L187" s="30"/>
      <c r="M187" s="31"/>
    </row>
    <row r="188" spans="1:13" s="12" customFormat="1" ht="15" customHeight="1" x14ac:dyDescent="0.15">
      <c r="A188" s="235" t="s">
        <v>334</v>
      </c>
      <c r="B188" s="234" t="s">
        <v>181</v>
      </c>
      <c r="C188" s="225" t="s">
        <v>305</v>
      </c>
      <c r="D188" s="204">
        <v>1423</v>
      </c>
      <c r="E188" s="204">
        <v>555</v>
      </c>
      <c r="F188" s="204">
        <v>79</v>
      </c>
      <c r="G188" s="70"/>
      <c r="H188" s="70"/>
      <c r="I188" s="70"/>
      <c r="J188" s="70"/>
      <c r="K188" s="70"/>
      <c r="L188" s="70"/>
      <c r="M188" s="45"/>
    </row>
    <row r="189" spans="1:13" s="3" customFormat="1" ht="15" customHeight="1" x14ac:dyDescent="0.15">
      <c r="A189" s="235"/>
      <c r="B189" s="234"/>
      <c r="C189" s="226"/>
      <c r="D189" s="33">
        <f>+D188/SUM($D188:$F188)*100</f>
        <v>69.178415167719976</v>
      </c>
      <c r="E189" s="33">
        <f t="shared" ref="E189:E193" si="61">+E188/SUM($D188:$F188)*100</f>
        <v>26.981040350024305</v>
      </c>
      <c r="F189" s="33">
        <f>+F188/SUM($D188:$F188)*100</f>
        <v>3.8405444822557122</v>
      </c>
      <c r="G189" s="30"/>
      <c r="H189" s="30"/>
      <c r="I189" s="30"/>
      <c r="J189" s="30"/>
      <c r="K189" s="30"/>
      <c r="L189" s="30"/>
      <c r="M189" s="31"/>
    </row>
    <row r="190" spans="1:13" s="12" customFormat="1" ht="15" customHeight="1" x14ac:dyDescent="0.15">
      <c r="A190" s="235"/>
      <c r="B190" s="234"/>
      <c r="C190" s="225" t="s">
        <v>266</v>
      </c>
      <c r="D190" s="204">
        <v>1314</v>
      </c>
      <c r="E190" s="204">
        <v>561</v>
      </c>
      <c r="F190" s="204">
        <v>111</v>
      </c>
      <c r="G190" s="70"/>
      <c r="H190" s="70"/>
      <c r="I190" s="70"/>
      <c r="J190" s="70"/>
      <c r="K190" s="70"/>
      <c r="L190" s="70"/>
      <c r="M190" s="45"/>
    </row>
    <row r="191" spans="1:13" s="3" customFormat="1" ht="15" customHeight="1" x14ac:dyDescent="0.15">
      <c r="A191" s="235"/>
      <c r="B191" s="234"/>
      <c r="C191" s="226"/>
      <c r="D191" s="33">
        <f>+D190/SUM($D190:$F190)*100</f>
        <v>66.163141993957709</v>
      </c>
      <c r="E191" s="33">
        <f t="shared" si="61"/>
        <v>28.247734138972806</v>
      </c>
      <c r="F191" s="33">
        <f t="shared" ref="F191:F193" si="62">+F190/SUM($D190:$F190)*100</f>
        <v>5.5891238670694863</v>
      </c>
      <c r="G191" s="30"/>
      <c r="H191" s="30"/>
      <c r="I191" s="30"/>
      <c r="J191" s="30"/>
      <c r="K191" s="30"/>
      <c r="L191" s="30"/>
      <c r="M191" s="31"/>
    </row>
    <row r="192" spans="1:13" s="12" customFormat="1" ht="15" customHeight="1" x14ac:dyDescent="0.15">
      <c r="A192" s="235"/>
      <c r="B192" s="234"/>
      <c r="C192" s="225" t="s">
        <v>163</v>
      </c>
      <c r="D192" s="204">
        <v>1499</v>
      </c>
      <c r="E192" s="204">
        <v>598</v>
      </c>
      <c r="F192" s="204">
        <v>86</v>
      </c>
      <c r="G192" s="70"/>
      <c r="H192" s="70"/>
      <c r="I192" s="70"/>
      <c r="J192" s="70"/>
      <c r="K192" s="70"/>
      <c r="L192" s="70"/>
      <c r="M192" s="45"/>
    </row>
    <row r="193" spans="1:13" s="3" customFormat="1" ht="15" customHeight="1" x14ac:dyDescent="0.15">
      <c r="A193" s="235"/>
      <c r="B193" s="234"/>
      <c r="C193" s="226"/>
      <c r="D193" s="33">
        <f>+D192/SUM($D192:$F192)*100</f>
        <v>68.666972056802564</v>
      </c>
      <c r="E193" s="33">
        <f t="shared" si="61"/>
        <v>27.393495190105359</v>
      </c>
      <c r="F193" s="33">
        <f t="shared" si="62"/>
        <v>3.9395327530920752</v>
      </c>
      <c r="G193" s="30"/>
      <c r="H193" s="30"/>
      <c r="I193" s="30"/>
      <c r="J193" s="30"/>
      <c r="K193" s="30"/>
      <c r="L193" s="30"/>
      <c r="M193" s="31"/>
    </row>
    <row r="194" spans="1:13" s="3" customFormat="1" ht="15" customHeight="1" x14ac:dyDescent="0.15">
      <c r="A194" s="15"/>
      <c r="B194" s="16"/>
      <c r="C194" s="15"/>
      <c r="D194" s="119"/>
      <c r="E194" s="35"/>
      <c r="F194" s="119"/>
      <c r="G194" s="29"/>
      <c r="H194" s="29"/>
      <c r="I194" s="29"/>
      <c r="J194" s="31"/>
      <c r="K194" s="31"/>
      <c r="L194" s="31"/>
      <c r="M194" s="31"/>
    </row>
    <row r="195" spans="1:13" s="5" customFormat="1" ht="15" customHeight="1" x14ac:dyDescent="0.15">
      <c r="A195" s="238" t="s">
        <v>61</v>
      </c>
      <c r="B195" s="239"/>
      <c r="C195" s="225" t="s">
        <v>62</v>
      </c>
      <c r="D195" s="268" t="s">
        <v>250</v>
      </c>
      <c r="E195" s="268" t="s">
        <v>251</v>
      </c>
      <c r="F195" s="268" t="s">
        <v>252</v>
      </c>
      <c r="G195" s="268" t="s">
        <v>253</v>
      </c>
      <c r="H195" s="268" t="s">
        <v>254</v>
      </c>
      <c r="I195" s="268" t="s">
        <v>136</v>
      </c>
      <c r="J195" s="268" t="s">
        <v>45</v>
      </c>
      <c r="K195" s="271"/>
      <c r="L195" s="92"/>
      <c r="M195" s="93"/>
    </row>
    <row r="196" spans="1:13" s="5" customFormat="1" ht="15" customHeight="1" x14ac:dyDescent="0.15">
      <c r="A196" s="240"/>
      <c r="B196" s="241"/>
      <c r="C196" s="242"/>
      <c r="D196" s="283"/>
      <c r="E196" s="283"/>
      <c r="F196" s="283"/>
      <c r="G196" s="283"/>
      <c r="H196" s="283"/>
      <c r="I196" s="283"/>
      <c r="J196" s="283"/>
      <c r="K196" s="271"/>
      <c r="L196" s="94"/>
      <c r="M196" s="93"/>
    </row>
    <row r="197" spans="1:13" s="5" customFormat="1" ht="15" customHeight="1" x14ac:dyDescent="0.15">
      <c r="A197" s="332" t="s">
        <v>335</v>
      </c>
      <c r="B197" s="334" t="s">
        <v>312</v>
      </c>
      <c r="C197" s="245" t="s">
        <v>304</v>
      </c>
      <c r="D197" s="204">
        <v>569</v>
      </c>
      <c r="E197" s="204">
        <v>85</v>
      </c>
      <c r="F197" s="204">
        <v>819</v>
      </c>
      <c r="G197" s="205">
        <v>397</v>
      </c>
      <c r="H197" s="204">
        <v>566</v>
      </c>
      <c r="I197" s="216">
        <v>325</v>
      </c>
      <c r="J197" s="204">
        <v>329</v>
      </c>
      <c r="K197" s="123"/>
      <c r="L197" s="94"/>
      <c r="M197" s="93"/>
    </row>
    <row r="198" spans="1:13" s="5" customFormat="1" ht="15" customHeight="1" x14ac:dyDescent="0.15">
      <c r="A198" s="333"/>
      <c r="B198" s="335"/>
      <c r="C198" s="246"/>
      <c r="D198" s="33">
        <f t="shared" ref="D198:J198" si="63">+D197/SUM($D188:$F188)*100</f>
        <v>27.661643169664561</v>
      </c>
      <c r="E198" s="33">
        <f t="shared" si="63"/>
        <v>4.1322314049586781</v>
      </c>
      <c r="F198" s="33">
        <f t="shared" si="63"/>
        <v>39.815264948954784</v>
      </c>
      <c r="G198" s="33">
        <f t="shared" si="63"/>
        <v>19.299951385512884</v>
      </c>
      <c r="H198" s="33">
        <f t="shared" si="63"/>
        <v>27.515799708313075</v>
      </c>
      <c r="I198" s="33">
        <f t="shared" si="63"/>
        <v>15.799708313077296</v>
      </c>
      <c r="J198" s="33">
        <f t="shared" si="63"/>
        <v>15.994166261545942</v>
      </c>
      <c r="K198" s="124"/>
      <c r="L198" s="94"/>
      <c r="M198" s="93"/>
    </row>
    <row r="199" spans="1:13" s="3" customFormat="1" ht="15" customHeight="1" x14ac:dyDescent="0.15">
      <c r="A199" s="121"/>
      <c r="B199" s="16"/>
      <c r="C199" s="15"/>
      <c r="D199" s="119"/>
      <c r="E199" s="35"/>
      <c r="F199" s="119"/>
      <c r="G199" s="29"/>
      <c r="H199" s="29"/>
      <c r="I199" s="29"/>
      <c r="J199" s="31"/>
      <c r="K199" s="31"/>
      <c r="L199" s="31"/>
      <c r="M199" s="31"/>
    </row>
    <row r="200" spans="1:13" s="5" customFormat="1" ht="24.95" customHeight="1" x14ac:dyDescent="0.15">
      <c r="A200" s="238" t="s">
        <v>61</v>
      </c>
      <c r="B200" s="239"/>
      <c r="C200" s="225" t="s">
        <v>62</v>
      </c>
      <c r="D200" s="268" t="s">
        <v>182</v>
      </c>
      <c r="E200" s="268" t="s">
        <v>183</v>
      </c>
      <c r="F200" s="268" t="s">
        <v>184</v>
      </c>
      <c r="G200" s="268" t="s">
        <v>185</v>
      </c>
      <c r="H200" s="268" t="s">
        <v>186</v>
      </c>
      <c r="I200" s="268" t="s">
        <v>172</v>
      </c>
      <c r="J200" s="93"/>
      <c r="K200" s="93"/>
      <c r="L200" s="93"/>
      <c r="M200" s="93"/>
    </row>
    <row r="201" spans="1:13" s="5" customFormat="1" ht="24.95" customHeight="1" x14ac:dyDescent="0.15">
      <c r="A201" s="240"/>
      <c r="B201" s="241"/>
      <c r="C201" s="226"/>
      <c r="D201" s="269"/>
      <c r="E201" s="269"/>
      <c r="F201" s="269"/>
      <c r="G201" s="269"/>
      <c r="H201" s="269"/>
      <c r="I201" s="269"/>
      <c r="J201" s="93"/>
      <c r="K201" s="93"/>
      <c r="L201" s="93"/>
      <c r="M201" s="93"/>
    </row>
    <row r="202" spans="1:13" s="5" customFormat="1" ht="15" customHeight="1" x14ac:dyDescent="0.15">
      <c r="A202" s="227" t="s">
        <v>336</v>
      </c>
      <c r="B202" s="227" t="s">
        <v>313</v>
      </c>
      <c r="C202" s="225" t="s">
        <v>305</v>
      </c>
      <c r="D202" s="204">
        <v>362</v>
      </c>
      <c r="E202" s="204">
        <v>189</v>
      </c>
      <c r="F202" s="204">
        <v>61</v>
      </c>
      <c r="G202" s="205">
        <v>14</v>
      </c>
      <c r="H202" s="204">
        <v>1329</v>
      </c>
      <c r="I202" s="204">
        <v>102</v>
      </c>
      <c r="J202" s="93"/>
      <c r="K202" s="93"/>
      <c r="L202" s="93"/>
      <c r="M202" s="93"/>
    </row>
    <row r="203" spans="1:13" s="5" customFormat="1" ht="15" customHeight="1" x14ac:dyDescent="0.15">
      <c r="A203" s="227"/>
      <c r="B203" s="227"/>
      <c r="C203" s="226"/>
      <c r="D203" s="33">
        <f>+D202/SUM($D202:$I202)*100</f>
        <v>17.59844433641225</v>
      </c>
      <c r="E203" s="33">
        <f t="shared" ref="E203:I203" si="64">+E202/SUM($D202:$I202)*100</f>
        <v>9.1881380651434128</v>
      </c>
      <c r="F203" s="33">
        <f t="shared" si="64"/>
        <v>2.9654837141468158</v>
      </c>
      <c r="G203" s="33">
        <f t="shared" si="64"/>
        <v>0.68060281964025282</v>
      </c>
      <c r="H203" s="33">
        <f t="shared" si="64"/>
        <v>64.608653378706862</v>
      </c>
      <c r="I203" s="33">
        <f t="shared" si="64"/>
        <v>4.9586776859504136</v>
      </c>
      <c r="J203" s="93"/>
      <c r="K203" s="93"/>
      <c r="L203" s="93"/>
      <c r="M203" s="93"/>
    </row>
    <row r="204" spans="1:13" s="5" customFormat="1" ht="15" customHeight="1" x14ac:dyDescent="0.15">
      <c r="A204" s="227"/>
      <c r="B204" s="227"/>
      <c r="C204" s="245" t="s">
        <v>302</v>
      </c>
      <c r="D204" s="204">
        <v>294</v>
      </c>
      <c r="E204" s="204">
        <v>171</v>
      </c>
      <c r="F204" s="204">
        <v>58</v>
      </c>
      <c r="G204" s="205">
        <v>16</v>
      </c>
      <c r="H204" s="204">
        <v>1137</v>
      </c>
      <c r="I204" s="204">
        <v>310</v>
      </c>
      <c r="J204" s="93"/>
      <c r="K204" s="93"/>
      <c r="L204" s="93"/>
      <c r="M204" s="93"/>
    </row>
    <row r="205" spans="1:13" s="5" customFormat="1" ht="15" customHeight="1" x14ac:dyDescent="0.15">
      <c r="A205" s="227"/>
      <c r="B205" s="227"/>
      <c r="C205" s="246"/>
      <c r="D205" s="33">
        <f>+D204/SUM($D204:$I204)*100</f>
        <v>14.803625377643503</v>
      </c>
      <c r="E205" s="33">
        <f t="shared" ref="E205:I205" si="65">+E204/SUM($D204:$I204)*100</f>
        <v>8.6102719033232624</v>
      </c>
      <c r="F205" s="33">
        <f t="shared" si="65"/>
        <v>2.9204431017119838</v>
      </c>
      <c r="G205" s="33">
        <f t="shared" si="65"/>
        <v>0.80563947633434041</v>
      </c>
      <c r="H205" s="33">
        <f t="shared" si="65"/>
        <v>57.250755287009056</v>
      </c>
      <c r="I205" s="33">
        <f t="shared" si="65"/>
        <v>15.609264853977844</v>
      </c>
      <c r="J205" s="93"/>
      <c r="K205" s="93"/>
      <c r="L205" s="93"/>
      <c r="M205" s="93"/>
    </row>
    <row r="206" spans="1:13" s="5" customFormat="1" ht="15" customHeight="1" x14ac:dyDescent="0.15">
      <c r="A206" s="227"/>
      <c r="B206" s="227"/>
      <c r="C206" s="225" t="s">
        <v>163</v>
      </c>
      <c r="D206" s="204">
        <v>522</v>
      </c>
      <c r="E206" s="204">
        <v>274</v>
      </c>
      <c r="F206" s="204">
        <v>77</v>
      </c>
      <c r="G206" s="205">
        <v>18</v>
      </c>
      <c r="H206" s="204">
        <v>1182</v>
      </c>
      <c r="I206" s="204">
        <v>110</v>
      </c>
      <c r="J206" s="93"/>
      <c r="K206" s="93"/>
      <c r="L206" s="93"/>
      <c r="M206" s="93"/>
    </row>
    <row r="207" spans="1:13" s="5" customFormat="1" ht="15" customHeight="1" x14ac:dyDescent="0.15">
      <c r="A207" s="227"/>
      <c r="B207" s="227"/>
      <c r="C207" s="226"/>
      <c r="D207" s="33">
        <f t="shared" ref="D207:I207" si="66">+D206/SUM($D206:$I206)*100</f>
        <v>23.9120476408612</v>
      </c>
      <c r="E207" s="33">
        <f t="shared" si="66"/>
        <v>12.551534585432892</v>
      </c>
      <c r="F207" s="33">
        <f t="shared" si="66"/>
        <v>3.5272560696289506</v>
      </c>
      <c r="G207" s="33">
        <f t="shared" si="66"/>
        <v>0.82455336692624837</v>
      </c>
      <c r="H207" s="33">
        <f t="shared" si="66"/>
        <v>54.145671094823633</v>
      </c>
      <c r="I207" s="33">
        <f t="shared" si="66"/>
        <v>5.0389372423270729</v>
      </c>
      <c r="J207" s="93"/>
      <c r="K207" s="93"/>
      <c r="L207" s="93"/>
      <c r="M207" s="93"/>
    </row>
    <row r="208" spans="1:13" s="4" customFormat="1" ht="15" customHeight="1" x14ac:dyDescent="0.15">
      <c r="A208" s="49"/>
      <c r="B208" s="50"/>
      <c r="C208" s="51"/>
      <c r="D208" s="52"/>
      <c r="E208" s="52"/>
      <c r="F208" s="52"/>
      <c r="G208" s="52"/>
      <c r="H208" s="52"/>
      <c r="I208" s="52"/>
      <c r="J208" s="52"/>
      <c r="K208" s="52"/>
      <c r="L208" s="52"/>
      <c r="M208" s="53"/>
    </row>
    <row r="209" spans="1:13" s="2" customFormat="1" ht="15" customHeight="1" x14ac:dyDescent="0.15">
      <c r="A209" s="238" t="s">
        <v>61</v>
      </c>
      <c r="B209" s="239"/>
      <c r="C209" s="225" t="s">
        <v>62</v>
      </c>
      <c r="D209" s="38">
        <v>1</v>
      </c>
      <c r="E209" s="38">
        <v>2</v>
      </c>
      <c r="F209" s="38">
        <v>3</v>
      </c>
      <c r="G209" s="38">
        <v>4</v>
      </c>
      <c r="H209" s="38">
        <v>5</v>
      </c>
      <c r="I209" s="250" t="s">
        <v>9</v>
      </c>
      <c r="J209" s="39" t="s">
        <v>2</v>
      </c>
      <c r="K209" s="38">
        <v>3</v>
      </c>
      <c r="L209" s="38" t="s">
        <v>3</v>
      </c>
      <c r="M209" s="56"/>
    </row>
    <row r="210" spans="1:13" s="3" customFormat="1" ht="30" customHeight="1" x14ac:dyDescent="0.15">
      <c r="A210" s="240"/>
      <c r="B210" s="241"/>
      <c r="C210" s="226"/>
      <c r="D210" s="87" t="s">
        <v>6</v>
      </c>
      <c r="E210" s="87" t="s">
        <v>4</v>
      </c>
      <c r="F210" s="87" t="s">
        <v>11</v>
      </c>
      <c r="G210" s="87" t="s">
        <v>5</v>
      </c>
      <c r="H210" s="87" t="s">
        <v>112</v>
      </c>
      <c r="I210" s="275"/>
      <c r="J210" s="88" t="s">
        <v>10</v>
      </c>
      <c r="K210" s="87" t="s">
        <v>11</v>
      </c>
      <c r="L210" s="87" t="s">
        <v>8</v>
      </c>
      <c r="M210" s="31"/>
    </row>
    <row r="211" spans="1:13" s="12" customFormat="1" ht="15" customHeight="1" x14ac:dyDescent="0.15">
      <c r="A211" s="235" t="s">
        <v>337</v>
      </c>
      <c r="B211" s="234" t="s">
        <v>315</v>
      </c>
      <c r="C211" s="225" t="s">
        <v>305</v>
      </c>
      <c r="D211" s="204">
        <v>124</v>
      </c>
      <c r="E211" s="204">
        <v>376</v>
      </c>
      <c r="F211" s="204">
        <v>926</v>
      </c>
      <c r="G211" s="205">
        <v>343</v>
      </c>
      <c r="H211" s="204">
        <v>230</v>
      </c>
      <c r="I211" s="206">
        <v>58</v>
      </c>
      <c r="J211" s="207">
        <f t="shared" ref="J211:J216" si="67">+D211+E211</f>
        <v>500</v>
      </c>
      <c r="K211" s="204">
        <f t="shared" ref="K211:K216" si="68">+F211</f>
        <v>926</v>
      </c>
      <c r="L211" s="204">
        <f t="shared" ref="L211:L216" si="69">+G211+H211</f>
        <v>573</v>
      </c>
      <c r="M211" s="45"/>
    </row>
    <row r="212" spans="1:13" s="3" customFormat="1" ht="15" customHeight="1" x14ac:dyDescent="0.15">
      <c r="A212" s="235"/>
      <c r="B212" s="234"/>
      <c r="C212" s="226"/>
      <c r="D212" s="33">
        <f>+D211/SUM($D211:$I211)*100</f>
        <v>6.0281964025279535</v>
      </c>
      <c r="E212" s="33">
        <f t="shared" ref="E212:I212" si="70">+E211/SUM($D211:$I211)*100</f>
        <v>18.279047156052503</v>
      </c>
      <c r="F212" s="33">
        <f t="shared" si="70"/>
        <v>45.017015070491006</v>
      </c>
      <c r="G212" s="46">
        <f t="shared" si="70"/>
        <v>16.674769081186195</v>
      </c>
      <c r="H212" s="33">
        <f t="shared" si="70"/>
        <v>11.18133203694701</v>
      </c>
      <c r="I212" s="47">
        <f t="shared" si="70"/>
        <v>2.8196402527953328</v>
      </c>
      <c r="J212" s="89">
        <f t="shared" si="67"/>
        <v>24.307243558580456</v>
      </c>
      <c r="K212" s="90">
        <f t="shared" si="68"/>
        <v>45.017015070491006</v>
      </c>
      <c r="L212" s="90">
        <f t="shared" si="69"/>
        <v>27.856101118133203</v>
      </c>
      <c r="M212" s="31"/>
    </row>
    <row r="213" spans="1:13" s="12" customFormat="1" ht="15" customHeight="1" x14ac:dyDescent="0.15">
      <c r="A213" s="235"/>
      <c r="B213" s="234"/>
      <c r="C213" s="245" t="s">
        <v>302</v>
      </c>
      <c r="D213" s="204">
        <v>119</v>
      </c>
      <c r="E213" s="204">
        <v>359</v>
      </c>
      <c r="F213" s="204">
        <v>856</v>
      </c>
      <c r="G213" s="205">
        <v>240</v>
      </c>
      <c r="H213" s="204">
        <v>156</v>
      </c>
      <c r="I213" s="206">
        <v>256</v>
      </c>
      <c r="J213" s="207">
        <f t="shared" si="67"/>
        <v>478</v>
      </c>
      <c r="K213" s="204">
        <f t="shared" si="68"/>
        <v>856</v>
      </c>
      <c r="L213" s="204">
        <f t="shared" si="69"/>
        <v>396</v>
      </c>
      <c r="M213" s="45"/>
    </row>
    <row r="214" spans="1:13" s="3" customFormat="1" ht="15" customHeight="1" x14ac:dyDescent="0.15">
      <c r="A214" s="235"/>
      <c r="B214" s="234"/>
      <c r="C214" s="246"/>
      <c r="D214" s="33">
        <f t="shared" ref="D214:I214" si="71">+D213/SUM($D213:$I213)*100</f>
        <v>5.9919436052366573</v>
      </c>
      <c r="E214" s="33">
        <f t="shared" si="71"/>
        <v>18.076535750251761</v>
      </c>
      <c r="F214" s="33">
        <f t="shared" si="71"/>
        <v>43.101711983887206</v>
      </c>
      <c r="G214" s="46">
        <f t="shared" si="71"/>
        <v>12.084592145015106</v>
      </c>
      <c r="H214" s="33">
        <f t="shared" si="71"/>
        <v>7.8549848942598182</v>
      </c>
      <c r="I214" s="47">
        <f t="shared" si="71"/>
        <v>12.890231621349447</v>
      </c>
      <c r="J214" s="89">
        <f t="shared" si="67"/>
        <v>24.068479355488417</v>
      </c>
      <c r="K214" s="90">
        <f t="shared" si="68"/>
        <v>43.101711983887206</v>
      </c>
      <c r="L214" s="90">
        <f t="shared" si="69"/>
        <v>19.939577039274923</v>
      </c>
      <c r="M214" s="31"/>
    </row>
    <row r="215" spans="1:13" s="12" customFormat="1" ht="15" customHeight="1" x14ac:dyDescent="0.15">
      <c r="A215" s="235"/>
      <c r="B215" s="234"/>
      <c r="C215" s="225" t="s">
        <v>163</v>
      </c>
      <c r="D215" s="204">
        <v>149</v>
      </c>
      <c r="E215" s="204">
        <v>470</v>
      </c>
      <c r="F215" s="204">
        <v>1094</v>
      </c>
      <c r="G215" s="205">
        <v>197</v>
      </c>
      <c r="H215" s="204">
        <v>161</v>
      </c>
      <c r="I215" s="206">
        <v>112</v>
      </c>
      <c r="J215" s="207">
        <f t="shared" si="67"/>
        <v>619</v>
      </c>
      <c r="K215" s="204">
        <f t="shared" si="68"/>
        <v>1094</v>
      </c>
      <c r="L215" s="204">
        <f t="shared" si="69"/>
        <v>358</v>
      </c>
      <c r="M215" s="45"/>
    </row>
    <row r="216" spans="1:13" s="3" customFormat="1" ht="15" customHeight="1" x14ac:dyDescent="0.15">
      <c r="A216" s="235"/>
      <c r="B216" s="234"/>
      <c r="C216" s="226"/>
      <c r="D216" s="33">
        <f t="shared" ref="D216:I216" si="72">+D215/SUM($D215:$I215)*100</f>
        <v>6.8254695373339445</v>
      </c>
      <c r="E216" s="33">
        <f t="shared" si="72"/>
        <v>21.53000458085204</v>
      </c>
      <c r="F216" s="33">
        <f t="shared" si="72"/>
        <v>50.114521300961975</v>
      </c>
      <c r="G216" s="46">
        <f t="shared" si="72"/>
        <v>9.0242785158039389</v>
      </c>
      <c r="H216" s="33">
        <f t="shared" si="72"/>
        <v>7.3751717819514422</v>
      </c>
      <c r="I216" s="47">
        <f t="shared" si="72"/>
        <v>5.1305542830966564</v>
      </c>
      <c r="J216" s="89">
        <f t="shared" si="67"/>
        <v>28.355474118185985</v>
      </c>
      <c r="K216" s="90">
        <f t="shared" si="68"/>
        <v>50.114521300961975</v>
      </c>
      <c r="L216" s="90">
        <f t="shared" si="69"/>
        <v>16.399450297755379</v>
      </c>
      <c r="M216" s="31"/>
    </row>
    <row r="217" spans="1:13" s="3" customFormat="1" ht="15" customHeight="1" x14ac:dyDescent="0.15">
      <c r="A217" s="122"/>
      <c r="B217" s="84"/>
      <c r="C217" s="122"/>
      <c r="D217" s="120"/>
      <c r="E217" s="120"/>
      <c r="F217" s="120"/>
      <c r="G217" s="120"/>
      <c r="H217" s="120"/>
      <c r="I217" s="120"/>
      <c r="J217" s="85"/>
      <c r="K217" s="120"/>
      <c r="L217" s="120"/>
      <c r="M217" s="31"/>
    </row>
    <row r="218" spans="1:13" s="3" customFormat="1" ht="15" customHeight="1" x14ac:dyDescent="0.15">
      <c r="A218" s="238" t="s">
        <v>61</v>
      </c>
      <c r="B218" s="239"/>
      <c r="C218" s="225" t="s">
        <v>62</v>
      </c>
      <c r="D218" s="243" t="s">
        <v>125</v>
      </c>
      <c r="E218" s="243" t="s">
        <v>126</v>
      </c>
      <c r="F218" s="263" t="s">
        <v>7</v>
      </c>
      <c r="G218" s="336"/>
      <c r="H218" s="120"/>
      <c r="I218" s="120"/>
      <c r="J218" s="85"/>
      <c r="K218" s="120"/>
      <c r="L218" s="120"/>
      <c r="M218" s="31"/>
    </row>
    <row r="219" spans="1:13" s="3" customFormat="1" ht="15" customHeight="1" x14ac:dyDescent="0.15">
      <c r="A219" s="240"/>
      <c r="B219" s="241"/>
      <c r="C219" s="226"/>
      <c r="D219" s="244"/>
      <c r="E219" s="253"/>
      <c r="F219" s="287"/>
      <c r="G219" s="336"/>
      <c r="H219" s="120"/>
      <c r="I219" s="120"/>
      <c r="J219" s="85"/>
      <c r="K219" s="120"/>
      <c r="L219" s="120"/>
      <c r="M219" s="31"/>
    </row>
    <row r="220" spans="1:13" s="3" customFormat="1" ht="15" customHeight="1" x14ac:dyDescent="0.15">
      <c r="A220" s="331" t="s">
        <v>338</v>
      </c>
      <c r="B220" s="273" t="s">
        <v>188</v>
      </c>
      <c r="C220" s="225" t="s">
        <v>305</v>
      </c>
      <c r="D220" s="204">
        <v>455</v>
      </c>
      <c r="E220" s="204">
        <v>646</v>
      </c>
      <c r="F220" s="204">
        <f>1274-D220-E220</f>
        <v>173</v>
      </c>
      <c r="G220" s="123"/>
      <c r="H220" s="120"/>
      <c r="I220" s="120"/>
      <c r="J220" s="85"/>
      <c r="K220" s="120"/>
      <c r="L220" s="120"/>
      <c r="M220" s="31"/>
    </row>
    <row r="221" spans="1:13" s="3" customFormat="1" ht="15" customHeight="1" x14ac:dyDescent="0.15">
      <c r="A221" s="331"/>
      <c r="B221" s="273"/>
      <c r="C221" s="226"/>
      <c r="D221" s="33">
        <f>+D220/SUM($D220:$F220)*100</f>
        <v>35.714285714285715</v>
      </c>
      <c r="E221" s="33">
        <f>+E220/SUM($D220:$F220)*100</f>
        <v>50.706436420722135</v>
      </c>
      <c r="F221" s="33">
        <f>+F220/SUM($D220:$F220)*100</f>
        <v>13.57927786499215</v>
      </c>
      <c r="G221" s="124"/>
      <c r="H221" s="120"/>
      <c r="I221" s="120"/>
      <c r="J221" s="85"/>
      <c r="K221" s="120"/>
      <c r="L221" s="120"/>
      <c r="M221" s="31"/>
    </row>
    <row r="222" spans="1:13" s="3" customFormat="1" ht="15" customHeight="1" x14ac:dyDescent="0.15">
      <c r="A222" s="331"/>
      <c r="B222" s="273"/>
      <c r="C222" s="245" t="s">
        <v>302</v>
      </c>
      <c r="D222" s="204">
        <v>360</v>
      </c>
      <c r="E222" s="204">
        <v>500</v>
      </c>
      <c r="F222" s="204">
        <v>376</v>
      </c>
      <c r="G222" s="123"/>
      <c r="H222" s="120"/>
      <c r="I222" s="120"/>
      <c r="J222" s="85"/>
      <c r="K222" s="120"/>
      <c r="L222" s="120"/>
      <c r="M222" s="31"/>
    </row>
    <row r="223" spans="1:13" s="3" customFormat="1" ht="15" customHeight="1" x14ac:dyDescent="0.15">
      <c r="A223" s="331"/>
      <c r="B223" s="273"/>
      <c r="C223" s="246"/>
      <c r="D223" s="33">
        <f>+D222/SUM($D222:$F222)*100</f>
        <v>29.126213592233007</v>
      </c>
      <c r="E223" s="33">
        <f>+E222/SUM($D222:$F222)*100</f>
        <v>40.453074433656958</v>
      </c>
      <c r="F223" s="33">
        <f>+F222/SUM($D222:$F222)*100</f>
        <v>30.420711974110031</v>
      </c>
      <c r="G223" s="124"/>
      <c r="H223" s="120"/>
      <c r="I223" s="120"/>
      <c r="J223" s="85"/>
      <c r="K223" s="120"/>
      <c r="L223" s="120"/>
      <c r="M223" s="31"/>
    </row>
    <row r="224" spans="1:13" s="3" customFormat="1" ht="15" customHeight="1" x14ac:dyDescent="0.15">
      <c r="A224" s="331"/>
      <c r="B224" s="273"/>
      <c r="C224" s="225" t="s">
        <v>163</v>
      </c>
      <c r="D224" s="204">
        <v>531</v>
      </c>
      <c r="E224" s="204">
        <v>610</v>
      </c>
      <c r="F224" s="204">
        <v>234</v>
      </c>
      <c r="G224" s="123"/>
      <c r="H224" s="120"/>
      <c r="I224" s="120"/>
      <c r="J224" s="85"/>
      <c r="K224" s="120"/>
      <c r="L224" s="120"/>
      <c r="M224" s="31"/>
    </row>
    <row r="225" spans="1:13" s="3" customFormat="1" ht="15" customHeight="1" x14ac:dyDescent="0.15">
      <c r="A225" s="331"/>
      <c r="B225" s="273"/>
      <c r="C225" s="226"/>
      <c r="D225" s="33">
        <f>+D224/SUM($D224:$F224)*100</f>
        <v>38.618181818181817</v>
      </c>
      <c r="E225" s="33">
        <f>+E224/SUM($D224:$F224)*100</f>
        <v>44.363636363636367</v>
      </c>
      <c r="F225" s="33">
        <f>+F224/SUM($D224:$F224)*100</f>
        <v>17.018181818181819</v>
      </c>
      <c r="G225" s="124"/>
      <c r="H225" s="120"/>
      <c r="I225" s="120"/>
      <c r="J225" s="85"/>
      <c r="K225" s="120"/>
      <c r="L225" s="120"/>
      <c r="M225" s="31"/>
    </row>
    <row r="226" spans="1:13" s="3" customFormat="1" ht="15" customHeight="1" x14ac:dyDescent="0.15">
      <c r="A226" s="122"/>
      <c r="B226" s="325" t="s">
        <v>378</v>
      </c>
      <c r="C226" s="325"/>
      <c r="D226" s="325"/>
      <c r="E226" s="325"/>
      <c r="F226" s="325"/>
      <c r="G226" s="325"/>
      <c r="H226" s="325"/>
      <c r="I226" s="325"/>
      <c r="J226" s="325"/>
      <c r="K226" s="120"/>
      <c r="L226" s="120"/>
      <c r="M226" s="31"/>
    </row>
    <row r="227" spans="1:13" s="3" customFormat="1" ht="15" customHeight="1" x14ac:dyDescent="0.15">
      <c r="A227" s="122"/>
      <c r="B227" s="20"/>
      <c r="C227" s="21"/>
      <c r="D227" s="21"/>
      <c r="E227" s="21"/>
      <c r="F227" s="21"/>
      <c r="G227" s="21"/>
      <c r="H227" s="21"/>
      <c r="I227" s="21"/>
      <c r="J227" s="21"/>
      <c r="K227" s="120"/>
      <c r="L227" s="120"/>
      <c r="M227" s="31"/>
    </row>
    <row r="228" spans="1:13" s="3" customFormat="1" ht="15" customHeight="1" x14ac:dyDescent="0.15">
      <c r="A228" s="238" t="s">
        <v>61</v>
      </c>
      <c r="B228" s="239"/>
      <c r="C228" s="225" t="s">
        <v>62</v>
      </c>
      <c r="D228" s="243" t="s">
        <v>111</v>
      </c>
      <c r="E228" s="243" t="s">
        <v>94</v>
      </c>
      <c r="F228" s="263" t="s">
        <v>7</v>
      </c>
      <c r="G228" s="336"/>
      <c r="H228" s="119"/>
      <c r="I228" s="119"/>
      <c r="J228" s="35"/>
      <c r="K228" s="119"/>
      <c r="L228" s="119"/>
      <c r="M228" s="31"/>
    </row>
    <row r="229" spans="1:13" s="3" customFormat="1" ht="15" customHeight="1" x14ac:dyDescent="0.15">
      <c r="A229" s="240"/>
      <c r="B229" s="241"/>
      <c r="C229" s="226"/>
      <c r="D229" s="244"/>
      <c r="E229" s="253"/>
      <c r="F229" s="287"/>
      <c r="G229" s="336"/>
      <c r="H229" s="119"/>
      <c r="I229" s="119"/>
      <c r="J229" s="35"/>
      <c r="K229" s="119"/>
      <c r="L229" s="119"/>
      <c r="M229" s="31"/>
    </row>
    <row r="230" spans="1:13" s="3" customFormat="1" ht="15" customHeight="1" x14ac:dyDescent="0.15">
      <c r="A230" s="274" t="s">
        <v>339</v>
      </c>
      <c r="B230" s="273" t="s">
        <v>187</v>
      </c>
      <c r="C230" s="225" t="s">
        <v>305</v>
      </c>
      <c r="D230" s="204">
        <v>82</v>
      </c>
      <c r="E230" s="204">
        <v>636</v>
      </c>
      <c r="F230" s="204">
        <f>775-D230-E230</f>
        <v>57</v>
      </c>
      <c r="G230" s="327"/>
      <c r="H230" s="328"/>
      <c r="I230" s="328"/>
      <c r="J230" s="328"/>
      <c r="K230" s="328"/>
      <c r="L230" s="328"/>
      <c r="M230" s="31"/>
    </row>
    <row r="231" spans="1:13" s="3" customFormat="1" ht="15" customHeight="1" x14ac:dyDescent="0.15">
      <c r="A231" s="274"/>
      <c r="B231" s="273"/>
      <c r="C231" s="226"/>
      <c r="D231" s="33">
        <f>+D230/SUM($D230:$F230)*100</f>
        <v>10.580645161290322</v>
      </c>
      <c r="E231" s="33">
        <f>+E230/SUM($D230:$F230)*100</f>
        <v>82.064516129032256</v>
      </c>
      <c r="F231" s="33">
        <f t="shared" ref="F231:F235" si="73">+F230/SUM($D230:$F230)*100</f>
        <v>7.354838709677419</v>
      </c>
      <c r="G231" s="124"/>
      <c r="H231" s="125"/>
      <c r="I231" s="125"/>
      <c r="J231" s="125"/>
      <c r="K231" s="125"/>
      <c r="L231" s="125"/>
      <c r="M231" s="31"/>
    </row>
    <row r="232" spans="1:13" s="3" customFormat="1" ht="15" customHeight="1" x14ac:dyDescent="0.15">
      <c r="A232" s="274"/>
      <c r="B232" s="273"/>
      <c r="C232" s="245" t="s">
        <v>302</v>
      </c>
      <c r="D232" s="204">
        <v>56</v>
      </c>
      <c r="E232" s="204">
        <v>578</v>
      </c>
      <c r="F232" s="204">
        <v>94</v>
      </c>
      <c r="G232" s="327"/>
      <c r="H232" s="328"/>
      <c r="I232" s="328"/>
      <c r="J232" s="328"/>
      <c r="K232" s="328"/>
      <c r="L232" s="328"/>
      <c r="M232" s="31"/>
    </row>
    <row r="233" spans="1:13" s="3" customFormat="1" ht="15" customHeight="1" x14ac:dyDescent="0.15">
      <c r="A233" s="274"/>
      <c r="B233" s="273"/>
      <c r="C233" s="246"/>
      <c r="D233" s="33">
        <f>+D232/SUM($D232:$F232)*100</f>
        <v>7.6923076923076925</v>
      </c>
      <c r="E233" s="33">
        <f>+E232/SUM($D232:$F232)*100</f>
        <v>79.395604395604394</v>
      </c>
      <c r="F233" s="33">
        <f t="shared" si="73"/>
        <v>12.912087912087914</v>
      </c>
      <c r="G233" s="124"/>
      <c r="H233" s="125"/>
      <c r="I233" s="125"/>
      <c r="J233" s="125"/>
      <c r="K233" s="125"/>
      <c r="L233" s="125"/>
      <c r="M233" s="31"/>
    </row>
    <row r="234" spans="1:13" s="3" customFormat="1" ht="15" customHeight="1" x14ac:dyDescent="0.15">
      <c r="A234" s="274"/>
      <c r="B234" s="273"/>
      <c r="C234" s="225" t="s">
        <v>163</v>
      </c>
      <c r="D234" s="204">
        <v>101</v>
      </c>
      <c r="E234" s="204">
        <v>644</v>
      </c>
      <c r="F234" s="204">
        <v>34</v>
      </c>
      <c r="G234" s="327"/>
      <c r="H234" s="328"/>
      <c r="I234" s="328"/>
      <c r="J234" s="328"/>
      <c r="K234" s="328"/>
      <c r="L234" s="328"/>
      <c r="M234" s="31"/>
    </row>
    <row r="235" spans="1:13" s="3" customFormat="1" ht="15" customHeight="1" x14ac:dyDescent="0.15">
      <c r="A235" s="274"/>
      <c r="B235" s="273"/>
      <c r="C235" s="226"/>
      <c r="D235" s="33">
        <f>+D234/SUM($D234:$F234)*100</f>
        <v>12.965340179717586</v>
      </c>
      <c r="E235" s="33">
        <f t="shared" ref="E235" si="74">+E234/SUM($D234:$F234)*100</f>
        <v>82.670089858793332</v>
      </c>
      <c r="F235" s="33">
        <f t="shared" si="73"/>
        <v>4.3645699614890887</v>
      </c>
      <c r="G235" s="124"/>
      <c r="H235" s="125"/>
      <c r="I235" s="125"/>
      <c r="J235" s="125"/>
      <c r="K235" s="125"/>
      <c r="L235" s="125"/>
      <c r="M235" s="31"/>
    </row>
    <row r="236" spans="1:13" s="3" customFormat="1" ht="15" customHeight="1" x14ac:dyDescent="0.15">
      <c r="A236" s="122"/>
      <c r="B236" s="325" t="s">
        <v>377</v>
      </c>
      <c r="C236" s="326"/>
      <c r="D236" s="326"/>
      <c r="E236" s="326"/>
      <c r="F236" s="326"/>
      <c r="G236" s="326"/>
      <c r="H236" s="326"/>
      <c r="I236" s="326"/>
      <c r="J236" s="326"/>
      <c r="K236" s="120"/>
      <c r="L236" s="120"/>
      <c r="M236" s="31"/>
    </row>
    <row r="237" spans="1:13" s="3" customFormat="1" ht="15" customHeight="1" x14ac:dyDescent="0.15">
      <c r="A237" s="122"/>
      <c r="B237" s="20"/>
      <c r="C237" s="22"/>
      <c r="D237" s="22"/>
      <c r="E237" s="22"/>
      <c r="F237" s="22"/>
      <c r="G237" s="22"/>
      <c r="H237" s="126"/>
      <c r="I237" s="120"/>
      <c r="J237" s="85"/>
      <c r="K237" s="120"/>
      <c r="L237" s="120"/>
      <c r="M237" s="31"/>
    </row>
    <row r="238" spans="1:13" s="5" customFormat="1" ht="30" customHeight="1" x14ac:dyDescent="0.15">
      <c r="A238" s="321" t="s">
        <v>340</v>
      </c>
      <c r="B238" s="322"/>
      <c r="C238" s="225" t="s">
        <v>62</v>
      </c>
      <c r="D238" s="268" t="s">
        <v>95</v>
      </c>
      <c r="E238" s="268" t="s">
        <v>96</v>
      </c>
      <c r="F238" s="268" t="s">
        <v>97</v>
      </c>
      <c r="G238" s="268" t="s">
        <v>98</v>
      </c>
      <c r="H238" s="268" t="s">
        <v>99</v>
      </c>
      <c r="I238" s="268" t="s">
        <v>100</v>
      </c>
      <c r="J238" s="268" t="s">
        <v>34</v>
      </c>
      <c r="K238" s="127"/>
      <c r="L238" s="92"/>
      <c r="M238" s="93"/>
    </row>
    <row r="239" spans="1:13" s="5" customFormat="1" ht="30" customHeight="1" x14ac:dyDescent="0.15">
      <c r="A239" s="323"/>
      <c r="B239" s="324"/>
      <c r="C239" s="242"/>
      <c r="D239" s="283"/>
      <c r="E239" s="283"/>
      <c r="F239" s="283"/>
      <c r="G239" s="283"/>
      <c r="H239" s="283"/>
      <c r="I239" s="283"/>
      <c r="J239" s="283"/>
      <c r="K239" s="98"/>
      <c r="L239" s="94"/>
      <c r="M239" s="93"/>
    </row>
    <row r="240" spans="1:13" s="5" customFormat="1" ht="15" customHeight="1" x14ac:dyDescent="0.15">
      <c r="A240" s="227" t="s">
        <v>372</v>
      </c>
      <c r="B240" s="227" t="s">
        <v>255</v>
      </c>
      <c r="C240" s="225" t="s">
        <v>305</v>
      </c>
      <c r="D240" s="204">
        <v>251</v>
      </c>
      <c r="E240" s="204">
        <v>162</v>
      </c>
      <c r="F240" s="204">
        <v>246</v>
      </c>
      <c r="G240" s="205">
        <v>274</v>
      </c>
      <c r="H240" s="204">
        <v>138</v>
      </c>
      <c r="I240" s="216">
        <v>400</v>
      </c>
      <c r="J240" s="204">
        <v>149</v>
      </c>
      <c r="K240" s="179"/>
      <c r="L240" s="94"/>
      <c r="M240" s="93"/>
    </row>
    <row r="241" spans="1:13" s="5" customFormat="1" ht="15" customHeight="1" x14ac:dyDescent="0.15">
      <c r="A241" s="227"/>
      <c r="B241" s="227"/>
      <c r="C241" s="226"/>
      <c r="D241" s="33">
        <f>+D240/SUM($E220,$E230)*100</f>
        <v>19.578783151326054</v>
      </c>
      <c r="E241" s="33">
        <f>+E240/SUM($E220,$E230)*100</f>
        <v>12.636505460218409</v>
      </c>
      <c r="F241" s="33">
        <f t="shared" ref="F241:J241" si="75">+F240/SUM($E220,$E230)*100</f>
        <v>19.188767550702028</v>
      </c>
      <c r="G241" s="33">
        <f t="shared" si="75"/>
        <v>21.372854914196569</v>
      </c>
      <c r="H241" s="33">
        <f t="shared" si="75"/>
        <v>10.764430577223088</v>
      </c>
      <c r="I241" s="33">
        <f t="shared" si="75"/>
        <v>31.201248049921997</v>
      </c>
      <c r="J241" s="33">
        <f t="shared" si="75"/>
        <v>11.622464898595943</v>
      </c>
      <c r="K241" s="179"/>
      <c r="L241" s="94"/>
      <c r="M241" s="93"/>
    </row>
    <row r="242" spans="1:13" s="5" customFormat="1" ht="15" customHeight="1" x14ac:dyDescent="0.15">
      <c r="A242" s="227"/>
      <c r="B242" s="227"/>
      <c r="C242" s="245" t="s">
        <v>302</v>
      </c>
      <c r="D242" s="204">
        <v>216</v>
      </c>
      <c r="E242" s="204">
        <v>151</v>
      </c>
      <c r="F242" s="204">
        <v>190</v>
      </c>
      <c r="G242" s="205">
        <v>228</v>
      </c>
      <c r="H242" s="204">
        <v>96</v>
      </c>
      <c r="I242" s="216">
        <v>323</v>
      </c>
      <c r="J242" s="204">
        <v>131</v>
      </c>
      <c r="K242" s="98"/>
      <c r="L242" s="94"/>
      <c r="M242" s="93"/>
    </row>
    <row r="243" spans="1:13" s="5" customFormat="1" ht="15" customHeight="1" x14ac:dyDescent="0.15">
      <c r="A243" s="227"/>
      <c r="B243" s="227"/>
      <c r="C243" s="246"/>
      <c r="D243" s="33">
        <f t="shared" ref="D243:J243" si="76">+D242/SUM($E222,$E232)*100</f>
        <v>20.037105751391465</v>
      </c>
      <c r="E243" s="33">
        <f t="shared" si="76"/>
        <v>14.007421150278294</v>
      </c>
      <c r="F243" s="33">
        <f t="shared" si="76"/>
        <v>17.625231910946194</v>
      </c>
      <c r="G243" s="33">
        <f t="shared" si="76"/>
        <v>21.150278293135436</v>
      </c>
      <c r="H243" s="33">
        <f t="shared" si="76"/>
        <v>8.9053803339517614</v>
      </c>
      <c r="I243" s="33">
        <f t="shared" si="76"/>
        <v>29.962894248608535</v>
      </c>
      <c r="J243" s="33">
        <f t="shared" si="76"/>
        <v>12.152133580705009</v>
      </c>
      <c r="K243" s="98"/>
      <c r="L243" s="94"/>
      <c r="M243" s="93"/>
    </row>
    <row r="244" spans="1:13" s="5" customFormat="1" ht="15" customHeight="1" x14ac:dyDescent="0.15">
      <c r="A244" s="227"/>
      <c r="B244" s="227"/>
      <c r="C244" s="225" t="s">
        <v>163</v>
      </c>
      <c r="D244" s="204">
        <v>215</v>
      </c>
      <c r="E244" s="204">
        <v>193</v>
      </c>
      <c r="F244" s="204">
        <v>247</v>
      </c>
      <c r="G244" s="205">
        <v>252</v>
      </c>
      <c r="H244" s="204">
        <v>135</v>
      </c>
      <c r="I244" s="216">
        <v>394</v>
      </c>
      <c r="J244" s="204">
        <v>160</v>
      </c>
      <c r="K244" s="98"/>
      <c r="L244" s="94"/>
      <c r="M244" s="93"/>
    </row>
    <row r="245" spans="1:13" s="5" customFormat="1" ht="15" customHeight="1" x14ac:dyDescent="0.15">
      <c r="A245" s="227"/>
      <c r="B245" s="227"/>
      <c r="C245" s="226"/>
      <c r="D245" s="33">
        <f t="shared" ref="D245:J245" si="77">+D244/SUM($E$234,$E$224)*100</f>
        <v>17.145135566188195</v>
      </c>
      <c r="E245" s="33">
        <f t="shared" si="77"/>
        <v>15.390749601275916</v>
      </c>
      <c r="F245" s="33">
        <f t="shared" si="77"/>
        <v>19.696969696969695</v>
      </c>
      <c r="G245" s="33">
        <f t="shared" si="77"/>
        <v>20.095693779904305</v>
      </c>
      <c r="H245" s="33">
        <f t="shared" si="77"/>
        <v>10.76555023923445</v>
      </c>
      <c r="I245" s="33">
        <f t="shared" si="77"/>
        <v>31.419457735247207</v>
      </c>
      <c r="J245" s="33">
        <f t="shared" si="77"/>
        <v>12.759170653907494</v>
      </c>
      <c r="K245" s="98"/>
      <c r="L245" s="94"/>
      <c r="M245" s="93"/>
    </row>
    <row r="246" spans="1:13" s="6" customFormat="1" ht="15" customHeight="1" x14ac:dyDescent="0.15">
      <c r="A246" s="92"/>
      <c r="B246" s="281" t="s">
        <v>341</v>
      </c>
      <c r="C246" s="281"/>
      <c r="D246" s="281"/>
      <c r="E246" s="281"/>
      <c r="F246" s="281"/>
      <c r="G246" s="281"/>
      <c r="H246" s="281"/>
      <c r="I246" s="281"/>
      <c r="J246" s="281"/>
      <c r="K246" s="281"/>
      <c r="L246" s="281"/>
      <c r="M246" s="96"/>
    </row>
    <row r="247" spans="1:13" s="6" customFormat="1" ht="15" customHeight="1" x14ac:dyDescent="0.15">
      <c r="A247" s="92"/>
      <c r="B247" s="267" t="s">
        <v>381</v>
      </c>
      <c r="C247" s="267"/>
      <c r="D247" s="267"/>
      <c r="E247" s="267"/>
      <c r="F247" s="267"/>
      <c r="G247" s="267"/>
      <c r="H247" s="267"/>
      <c r="I247" s="267"/>
      <c r="J247" s="267"/>
      <c r="K247" s="267"/>
      <c r="L247" s="128"/>
      <c r="M247" s="96"/>
    </row>
    <row r="248" spans="1:13" s="6" customFormat="1" ht="15" customHeight="1" x14ac:dyDescent="0.15">
      <c r="A248" s="95"/>
      <c r="B248" s="26"/>
      <c r="C248" s="27"/>
      <c r="D248" s="27"/>
      <c r="E248" s="27"/>
      <c r="F248" s="27"/>
      <c r="G248" s="27"/>
      <c r="H248" s="27"/>
      <c r="I248" s="27"/>
      <c r="J248" s="27"/>
      <c r="K248" s="27"/>
      <c r="L248" s="27"/>
      <c r="M248" s="96"/>
    </row>
    <row r="249" spans="1:13" s="1" customFormat="1" ht="15" customHeight="1" x14ac:dyDescent="0.15">
      <c r="A249" s="254" t="s">
        <v>101</v>
      </c>
      <c r="B249" s="254"/>
      <c r="C249" s="254"/>
      <c r="D249" s="254"/>
      <c r="E249" s="254"/>
      <c r="F249" s="254"/>
      <c r="G249" s="254"/>
      <c r="H249" s="254"/>
      <c r="I249" s="254"/>
      <c r="J249" s="254"/>
      <c r="K249" s="254"/>
      <c r="L249" s="254"/>
      <c r="M249" s="28"/>
    </row>
    <row r="250" spans="1:13" s="3" customFormat="1" ht="15" customHeight="1" x14ac:dyDescent="0.15">
      <c r="A250" s="238" t="s">
        <v>61</v>
      </c>
      <c r="B250" s="239"/>
      <c r="C250" s="225" t="s">
        <v>62</v>
      </c>
      <c r="D250" s="38">
        <v>1</v>
      </c>
      <c r="E250" s="38">
        <v>2</v>
      </c>
      <c r="F250" s="38">
        <v>3</v>
      </c>
      <c r="G250" s="38">
        <v>4</v>
      </c>
      <c r="H250" s="38">
        <v>5</v>
      </c>
      <c r="I250" s="250" t="s">
        <v>9</v>
      </c>
      <c r="J250" s="112" t="s">
        <v>2</v>
      </c>
      <c r="K250" s="38">
        <v>3</v>
      </c>
      <c r="L250" s="38" t="s">
        <v>3</v>
      </c>
      <c r="M250" s="31"/>
    </row>
    <row r="251" spans="1:13" s="3" customFormat="1" ht="30" customHeight="1" x14ac:dyDescent="0.15">
      <c r="A251" s="240"/>
      <c r="B251" s="241"/>
      <c r="C251" s="242"/>
      <c r="D251" s="40" t="s">
        <v>16</v>
      </c>
      <c r="E251" s="40" t="s">
        <v>124</v>
      </c>
      <c r="F251" s="40" t="s">
        <v>11</v>
      </c>
      <c r="G251" s="40" t="s">
        <v>117</v>
      </c>
      <c r="H251" s="40" t="s">
        <v>17</v>
      </c>
      <c r="I251" s="275"/>
      <c r="J251" s="41" t="s">
        <v>16</v>
      </c>
      <c r="K251" s="40" t="s">
        <v>11</v>
      </c>
      <c r="L251" s="40" t="s">
        <v>17</v>
      </c>
      <c r="M251" s="31"/>
    </row>
    <row r="252" spans="1:13" s="13" customFormat="1" ht="15" customHeight="1" x14ac:dyDescent="0.15">
      <c r="A252" s="235" t="s">
        <v>290</v>
      </c>
      <c r="B252" s="234" t="s">
        <v>189</v>
      </c>
      <c r="C252" s="225" t="s">
        <v>305</v>
      </c>
      <c r="D252" s="204">
        <v>45</v>
      </c>
      <c r="E252" s="204">
        <v>168</v>
      </c>
      <c r="F252" s="204">
        <v>1134</v>
      </c>
      <c r="G252" s="205">
        <v>365</v>
      </c>
      <c r="H252" s="204">
        <v>186</v>
      </c>
      <c r="I252" s="206">
        <v>159</v>
      </c>
      <c r="J252" s="207">
        <f t="shared" ref="J252:J257" si="78">+D252+E252</f>
        <v>213</v>
      </c>
      <c r="K252" s="204">
        <f t="shared" ref="K252:K257" si="79">+F252</f>
        <v>1134</v>
      </c>
      <c r="L252" s="204">
        <f t="shared" ref="L252:L257" si="80">+G252+H252</f>
        <v>551</v>
      </c>
      <c r="M252" s="129"/>
    </row>
    <row r="253" spans="1:13" s="10" customFormat="1" ht="15" customHeight="1" x14ac:dyDescent="0.15">
      <c r="A253" s="235"/>
      <c r="B253" s="234"/>
      <c r="C253" s="226"/>
      <c r="D253" s="33">
        <f>+D252/SUM($D252:$I252)*100</f>
        <v>2.1876519202722413</v>
      </c>
      <c r="E253" s="33">
        <f>+E252/SUM($D252:$I252)*100</f>
        <v>8.1672338356830334</v>
      </c>
      <c r="F253" s="33">
        <f t="shared" ref="F253:I253" si="81">+F252/SUM($D252:$I252)*100</f>
        <v>55.128828390860477</v>
      </c>
      <c r="G253" s="46">
        <f t="shared" si="81"/>
        <v>17.744287797763732</v>
      </c>
      <c r="H253" s="33">
        <f t="shared" si="81"/>
        <v>9.0422946037919303</v>
      </c>
      <c r="I253" s="47">
        <f t="shared" si="81"/>
        <v>7.729703451628585</v>
      </c>
      <c r="J253" s="178">
        <f t="shared" si="78"/>
        <v>10.354885755955275</v>
      </c>
      <c r="K253" s="90">
        <f t="shared" si="79"/>
        <v>55.128828390860477</v>
      </c>
      <c r="L253" s="90">
        <f t="shared" si="80"/>
        <v>26.786582401555663</v>
      </c>
      <c r="M253" s="130"/>
    </row>
    <row r="254" spans="1:13" s="13" customFormat="1" ht="15" customHeight="1" x14ac:dyDescent="0.15">
      <c r="A254" s="235"/>
      <c r="B254" s="234"/>
      <c r="C254" s="245" t="s">
        <v>302</v>
      </c>
      <c r="D254" s="204">
        <v>43</v>
      </c>
      <c r="E254" s="204">
        <v>186</v>
      </c>
      <c r="F254" s="204">
        <v>1171</v>
      </c>
      <c r="G254" s="205">
        <v>296</v>
      </c>
      <c r="H254" s="204">
        <v>137</v>
      </c>
      <c r="I254" s="206">
        <v>153</v>
      </c>
      <c r="J254" s="207">
        <f t="shared" si="78"/>
        <v>229</v>
      </c>
      <c r="K254" s="204">
        <f t="shared" si="79"/>
        <v>1171</v>
      </c>
      <c r="L254" s="204">
        <f t="shared" si="80"/>
        <v>433</v>
      </c>
      <c r="M254" s="129"/>
    </row>
    <row r="255" spans="1:13" s="10" customFormat="1" ht="15" customHeight="1" x14ac:dyDescent="0.15">
      <c r="A255" s="235"/>
      <c r="B255" s="234"/>
      <c r="C255" s="246"/>
      <c r="D255" s="33">
        <f>+D254/SUM($D254:$I254)*100</f>
        <v>2.16515609264854</v>
      </c>
      <c r="E255" s="33">
        <f>+E254/SUM($D254:$I254)*100</f>
        <v>9.3655589123867067</v>
      </c>
      <c r="F255" s="33">
        <f t="shared" ref="F255:I255" si="82">+F254/SUM($D254:$I254)*100</f>
        <v>58.962739174219536</v>
      </c>
      <c r="G255" s="46">
        <f t="shared" si="82"/>
        <v>14.904330312185296</v>
      </c>
      <c r="H255" s="33">
        <f t="shared" si="82"/>
        <v>6.8982880161127902</v>
      </c>
      <c r="I255" s="47">
        <f t="shared" si="82"/>
        <v>7.7039274924471295</v>
      </c>
      <c r="J255" s="89">
        <f t="shared" si="78"/>
        <v>11.530715005035248</v>
      </c>
      <c r="K255" s="90">
        <f t="shared" si="79"/>
        <v>58.962739174219536</v>
      </c>
      <c r="L255" s="90">
        <f t="shared" si="80"/>
        <v>21.802618328298088</v>
      </c>
      <c r="M255" s="130"/>
    </row>
    <row r="256" spans="1:13" s="13" customFormat="1" ht="15" customHeight="1" x14ac:dyDescent="0.15">
      <c r="A256" s="235"/>
      <c r="B256" s="234"/>
      <c r="C256" s="225" t="s">
        <v>163</v>
      </c>
      <c r="D256" s="204">
        <v>58</v>
      </c>
      <c r="E256" s="204">
        <v>232</v>
      </c>
      <c r="F256" s="204">
        <v>1201</v>
      </c>
      <c r="G256" s="205">
        <v>349</v>
      </c>
      <c r="H256" s="204">
        <v>178</v>
      </c>
      <c r="I256" s="206">
        <v>165</v>
      </c>
      <c r="J256" s="207">
        <f t="shared" si="78"/>
        <v>290</v>
      </c>
      <c r="K256" s="204">
        <f t="shared" si="79"/>
        <v>1201</v>
      </c>
      <c r="L256" s="204">
        <f t="shared" si="80"/>
        <v>527</v>
      </c>
      <c r="M256" s="129"/>
    </row>
    <row r="257" spans="1:13" s="10" customFormat="1" ht="15" customHeight="1" x14ac:dyDescent="0.15">
      <c r="A257" s="235"/>
      <c r="B257" s="234"/>
      <c r="C257" s="226"/>
      <c r="D257" s="33">
        <f t="shared" ref="D257:I257" si="83">+D256/SUM($D256:$I256)*100</f>
        <v>2.6568941823179109</v>
      </c>
      <c r="E257" s="33">
        <f t="shared" si="83"/>
        <v>10.627576729271643</v>
      </c>
      <c r="F257" s="33">
        <f t="shared" si="83"/>
        <v>55.016032982134675</v>
      </c>
      <c r="G257" s="46">
        <f t="shared" si="83"/>
        <v>15.987173614292258</v>
      </c>
      <c r="H257" s="33">
        <f t="shared" si="83"/>
        <v>8.1539166284928992</v>
      </c>
      <c r="I257" s="47">
        <f t="shared" si="83"/>
        <v>7.5584058634906093</v>
      </c>
      <c r="J257" s="89">
        <f t="shared" si="78"/>
        <v>13.284470911589555</v>
      </c>
      <c r="K257" s="90">
        <f t="shared" si="79"/>
        <v>55.016032982134675</v>
      </c>
      <c r="L257" s="90">
        <f t="shared" si="80"/>
        <v>24.141090242785157</v>
      </c>
      <c r="M257" s="130"/>
    </row>
    <row r="258" spans="1:13" s="10" customFormat="1" ht="15" customHeight="1" x14ac:dyDescent="0.15">
      <c r="A258" s="91"/>
      <c r="B258" s="50"/>
      <c r="C258" s="49"/>
      <c r="D258" s="120"/>
      <c r="E258" s="120"/>
      <c r="F258" s="120"/>
      <c r="G258" s="120"/>
      <c r="H258" s="120"/>
      <c r="I258" s="120"/>
      <c r="J258" s="85"/>
      <c r="K258" s="120"/>
      <c r="L258" s="120"/>
      <c r="M258" s="130"/>
    </row>
    <row r="259" spans="1:13" s="1" customFormat="1" ht="15" customHeight="1" x14ac:dyDescent="0.15">
      <c r="A259" s="236" t="s">
        <v>154</v>
      </c>
      <c r="B259" s="236"/>
      <c r="C259" s="236"/>
      <c r="D259" s="236"/>
      <c r="E259" s="236"/>
      <c r="F259" s="236"/>
      <c r="G259" s="236"/>
      <c r="H259" s="236"/>
      <c r="I259" s="236"/>
      <c r="J259" s="236"/>
      <c r="K259" s="236"/>
      <c r="L259" s="236"/>
      <c r="M259" s="28"/>
    </row>
    <row r="260" spans="1:13" s="3" customFormat="1" ht="15" customHeight="1" x14ac:dyDescent="0.15">
      <c r="A260" s="238" t="s">
        <v>61</v>
      </c>
      <c r="B260" s="239"/>
      <c r="C260" s="225" t="s">
        <v>62</v>
      </c>
      <c r="D260" s="38">
        <v>1</v>
      </c>
      <c r="E260" s="38">
        <v>2</v>
      </c>
      <c r="F260" s="38">
        <v>3</v>
      </c>
      <c r="G260" s="38">
        <v>4</v>
      </c>
      <c r="H260" s="38">
        <v>5</v>
      </c>
      <c r="I260" s="250" t="s">
        <v>9</v>
      </c>
      <c r="J260" s="112" t="s">
        <v>2</v>
      </c>
      <c r="K260" s="38">
        <v>3</v>
      </c>
      <c r="L260" s="38" t="s">
        <v>3</v>
      </c>
      <c r="M260" s="31"/>
    </row>
    <row r="261" spans="1:13" s="3" customFormat="1" ht="30" customHeight="1" x14ac:dyDescent="0.15">
      <c r="A261" s="240"/>
      <c r="B261" s="241"/>
      <c r="C261" s="242"/>
      <c r="D261" s="40" t="s">
        <v>16</v>
      </c>
      <c r="E261" s="40" t="s">
        <v>124</v>
      </c>
      <c r="F261" s="40" t="s">
        <v>11</v>
      </c>
      <c r="G261" s="40" t="s">
        <v>117</v>
      </c>
      <c r="H261" s="40" t="s">
        <v>17</v>
      </c>
      <c r="I261" s="275"/>
      <c r="J261" s="41" t="s">
        <v>16</v>
      </c>
      <c r="K261" s="40" t="s">
        <v>11</v>
      </c>
      <c r="L261" s="40" t="s">
        <v>17</v>
      </c>
      <c r="M261" s="31"/>
    </row>
    <row r="262" spans="1:13" s="13" customFormat="1" ht="15" customHeight="1" x14ac:dyDescent="0.15">
      <c r="A262" s="235" t="s">
        <v>286</v>
      </c>
      <c r="B262" s="234" t="s">
        <v>190</v>
      </c>
      <c r="C262" s="225" t="s">
        <v>306</v>
      </c>
      <c r="D262" s="204">
        <v>45</v>
      </c>
      <c r="E262" s="204">
        <v>214</v>
      </c>
      <c r="F262" s="204">
        <v>1091</v>
      </c>
      <c r="G262" s="205">
        <v>365</v>
      </c>
      <c r="H262" s="204">
        <v>181</v>
      </c>
      <c r="I262" s="206">
        <v>161</v>
      </c>
      <c r="J262" s="207">
        <f t="shared" ref="J262:J267" si="84">+D262+E262</f>
        <v>259</v>
      </c>
      <c r="K262" s="204">
        <f t="shared" ref="K262:K267" si="85">+F262</f>
        <v>1091</v>
      </c>
      <c r="L262" s="204">
        <f t="shared" ref="L262:L267" si="86">+G262+H262</f>
        <v>546</v>
      </c>
      <c r="M262" s="129"/>
    </row>
    <row r="263" spans="1:13" s="10" customFormat="1" ht="15" customHeight="1" x14ac:dyDescent="0.15">
      <c r="A263" s="235"/>
      <c r="B263" s="234"/>
      <c r="C263" s="226"/>
      <c r="D263" s="33">
        <f t="shared" ref="D263:F263" si="87">+D262/SUM($D262:$I262)*100</f>
        <v>2.1876519202722413</v>
      </c>
      <c r="E263" s="33">
        <f t="shared" si="87"/>
        <v>10.403500243072436</v>
      </c>
      <c r="F263" s="33">
        <f t="shared" si="87"/>
        <v>53.038405444822558</v>
      </c>
      <c r="G263" s="46">
        <f>+G262/SUM($D262:$I262)*100</f>
        <v>17.744287797763732</v>
      </c>
      <c r="H263" s="33">
        <f>+H262/SUM($D262:$I262)*100</f>
        <v>8.7992221682061249</v>
      </c>
      <c r="I263" s="47">
        <f t="shared" ref="I263" si="88">+I262/SUM($D262:$I262)*100</f>
        <v>7.8269324258629078</v>
      </c>
      <c r="J263" s="89">
        <f t="shared" si="84"/>
        <v>12.591152163344677</v>
      </c>
      <c r="K263" s="90">
        <f t="shared" si="85"/>
        <v>53.038405444822558</v>
      </c>
      <c r="L263" s="90">
        <f t="shared" si="86"/>
        <v>26.543509965969857</v>
      </c>
      <c r="M263" s="130"/>
    </row>
    <row r="264" spans="1:13" s="13" customFormat="1" ht="15" customHeight="1" x14ac:dyDescent="0.15">
      <c r="A264" s="235"/>
      <c r="B264" s="234"/>
      <c r="C264" s="225" t="s">
        <v>225</v>
      </c>
      <c r="D264" s="204">
        <v>43</v>
      </c>
      <c r="E264" s="204">
        <v>260</v>
      </c>
      <c r="F264" s="204">
        <v>1074</v>
      </c>
      <c r="G264" s="205">
        <v>313</v>
      </c>
      <c r="H264" s="204">
        <v>135</v>
      </c>
      <c r="I264" s="206">
        <v>161</v>
      </c>
      <c r="J264" s="207">
        <f t="shared" si="84"/>
        <v>303</v>
      </c>
      <c r="K264" s="204">
        <f t="shared" si="85"/>
        <v>1074</v>
      </c>
      <c r="L264" s="204">
        <f t="shared" si="86"/>
        <v>448</v>
      </c>
      <c r="M264" s="129"/>
    </row>
    <row r="265" spans="1:13" s="10" customFormat="1" ht="15" customHeight="1" x14ac:dyDescent="0.15">
      <c r="A265" s="235"/>
      <c r="B265" s="234"/>
      <c r="C265" s="226"/>
      <c r="D265" s="33">
        <f t="shared" ref="D265:I265" si="89">+D264/SUM($D264:$I264)*100</f>
        <v>2.16515609264854</v>
      </c>
      <c r="E265" s="33">
        <f t="shared" si="89"/>
        <v>13.091641490433032</v>
      </c>
      <c r="F265" s="33">
        <f t="shared" si="89"/>
        <v>54.0785498489426</v>
      </c>
      <c r="G265" s="46">
        <f>+G264/SUM($D264:$I264)*100</f>
        <v>15.760322255790534</v>
      </c>
      <c r="H265" s="33">
        <f>+H264/SUM($D264:$I264)*100</f>
        <v>6.7975830815709974</v>
      </c>
      <c r="I265" s="47">
        <f t="shared" si="89"/>
        <v>8.1067472306142996</v>
      </c>
      <c r="J265" s="89">
        <f t="shared" si="84"/>
        <v>15.256797583081571</v>
      </c>
      <c r="K265" s="90">
        <f t="shared" si="85"/>
        <v>54.0785498489426</v>
      </c>
      <c r="L265" s="90">
        <f t="shared" si="86"/>
        <v>22.557905337361532</v>
      </c>
      <c r="M265" s="130"/>
    </row>
    <row r="266" spans="1:13" s="13" customFormat="1" ht="15" customHeight="1" x14ac:dyDescent="0.15">
      <c r="A266" s="235"/>
      <c r="B266" s="234"/>
      <c r="C266" s="225" t="s">
        <v>163</v>
      </c>
      <c r="D266" s="204">
        <v>54</v>
      </c>
      <c r="E266" s="204">
        <v>307</v>
      </c>
      <c r="F266" s="204">
        <v>1139</v>
      </c>
      <c r="G266" s="205">
        <v>356</v>
      </c>
      <c r="H266" s="204">
        <v>159</v>
      </c>
      <c r="I266" s="206">
        <v>168</v>
      </c>
      <c r="J266" s="207">
        <f t="shared" si="84"/>
        <v>361</v>
      </c>
      <c r="K266" s="204">
        <f t="shared" si="85"/>
        <v>1139</v>
      </c>
      <c r="L266" s="204">
        <f t="shared" si="86"/>
        <v>515</v>
      </c>
      <c r="M266" s="129"/>
    </row>
    <row r="267" spans="1:13" s="10" customFormat="1" ht="15" customHeight="1" x14ac:dyDescent="0.15">
      <c r="A267" s="235"/>
      <c r="B267" s="234"/>
      <c r="C267" s="226"/>
      <c r="D267" s="33">
        <f t="shared" ref="D267:I267" si="90">+D266/SUM($D266:$I266)*100</f>
        <v>2.4736601007787447</v>
      </c>
      <c r="E267" s="33">
        <f t="shared" si="90"/>
        <v>14.063215758131012</v>
      </c>
      <c r="F267" s="33">
        <f t="shared" si="90"/>
        <v>52.1759047182776</v>
      </c>
      <c r="G267" s="46">
        <f t="shared" si="90"/>
        <v>16.307833256985798</v>
      </c>
      <c r="H267" s="33">
        <f t="shared" si="90"/>
        <v>7.2835547411818595</v>
      </c>
      <c r="I267" s="47">
        <f t="shared" si="90"/>
        <v>7.695831424644985</v>
      </c>
      <c r="J267" s="89">
        <f t="shared" si="84"/>
        <v>16.536875858909756</v>
      </c>
      <c r="K267" s="90">
        <f t="shared" si="85"/>
        <v>52.1759047182776</v>
      </c>
      <c r="L267" s="90">
        <f t="shared" si="86"/>
        <v>23.591387998167658</v>
      </c>
      <c r="M267" s="130"/>
    </row>
    <row r="268" spans="1:13" s="4" customFormat="1" ht="15" customHeight="1" x14ac:dyDescent="0.15">
      <c r="A268" s="49"/>
      <c r="B268" s="50"/>
      <c r="C268" s="51"/>
      <c r="D268" s="52"/>
      <c r="E268" s="52"/>
      <c r="F268" s="52"/>
      <c r="G268" s="52"/>
      <c r="H268" s="52"/>
      <c r="I268" s="52"/>
      <c r="J268" s="52"/>
      <c r="K268" s="52"/>
      <c r="L268" s="52"/>
      <c r="M268" s="53"/>
    </row>
    <row r="269" spans="1:13" s="1" customFormat="1" ht="15" customHeight="1" x14ac:dyDescent="0.15">
      <c r="A269" s="237" t="s">
        <v>155</v>
      </c>
      <c r="B269" s="237"/>
      <c r="C269" s="237"/>
      <c r="D269" s="237"/>
      <c r="E269" s="237"/>
      <c r="F269" s="237"/>
      <c r="G269" s="237"/>
      <c r="H269" s="237"/>
      <c r="I269" s="237"/>
      <c r="J269" s="237"/>
      <c r="K269" s="237"/>
      <c r="L269" s="237"/>
      <c r="M269" s="28"/>
    </row>
    <row r="270" spans="1:13" s="3" customFormat="1" ht="15" customHeight="1" x14ac:dyDescent="0.15">
      <c r="A270" s="238" t="s">
        <v>61</v>
      </c>
      <c r="B270" s="239"/>
      <c r="C270" s="225" t="s">
        <v>62</v>
      </c>
      <c r="D270" s="38">
        <v>1</v>
      </c>
      <c r="E270" s="38">
        <v>2</v>
      </c>
      <c r="F270" s="38">
        <v>3</v>
      </c>
      <c r="G270" s="38">
        <v>4</v>
      </c>
      <c r="H270" s="38">
        <v>5</v>
      </c>
      <c r="I270" s="250" t="s">
        <v>9</v>
      </c>
      <c r="J270" s="39" t="s">
        <v>2</v>
      </c>
      <c r="K270" s="38">
        <v>3</v>
      </c>
      <c r="L270" s="38" t="s">
        <v>3</v>
      </c>
      <c r="M270" s="31"/>
    </row>
    <row r="271" spans="1:13" s="3" customFormat="1" ht="30" customHeight="1" x14ac:dyDescent="0.15">
      <c r="A271" s="240"/>
      <c r="B271" s="241"/>
      <c r="C271" s="242"/>
      <c r="D271" s="87" t="s">
        <v>132</v>
      </c>
      <c r="E271" s="87" t="s">
        <v>133</v>
      </c>
      <c r="F271" s="87" t="s">
        <v>11</v>
      </c>
      <c r="G271" s="87" t="s">
        <v>134</v>
      </c>
      <c r="H271" s="87" t="s">
        <v>135</v>
      </c>
      <c r="I271" s="275"/>
      <c r="J271" s="88" t="s">
        <v>132</v>
      </c>
      <c r="K271" s="87" t="s">
        <v>11</v>
      </c>
      <c r="L271" s="87" t="s">
        <v>135</v>
      </c>
      <c r="M271" s="31"/>
    </row>
    <row r="272" spans="1:13" s="12" customFormat="1" ht="15" customHeight="1" x14ac:dyDescent="0.15">
      <c r="A272" s="235" t="s">
        <v>342</v>
      </c>
      <c r="B272" s="247" t="s">
        <v>316</v>
      </c>
      <c r="C272" s="225" t="s">
        <v>305</v>
      </c>
      <c r="D272" s="204">
        <v>536</v>
      </c>
      <c r="E272" s="204">
        <v>612</v>
      </c>
      <c r="F272" s="204">
        <v>538</v>
      </c>
      <c r="G272" s="205">
        <v>197</v>
      </c>
      <c r="H272" s="204">
        <v>120</v>
      </c>
      <c r="I272" s="206">
        <v>54</v>
      </c>
      <c r="J272" s="207">
        <f t="shared" ref="J272:J277" si="91">+D272+E272</f>
        <v>1148</v>
      </c>
      <c r="K272" s="204">
        <f t="shared" ref="K272:K277" si="92">+F272</f>
        <v>538</v>
      </c>
      <c r="L272" s="204">
        <f t="shared" ref="L272:L277" si="93">+G272+H272</f>
        <v>317</v>
      </c>
      <c r="M272" s="45"/>
    </row>
    <row r="273" spans="1:13" s="4" customFormat="1" ht="15" customHeight="1" x14ac:dyDescent="0.15">
      <c r="A273" s="235"/>
      <c r="B273" s="248"/>
      <c r="C273" s="226"/>
      <c r="D273" s="33">
        <f>+D272/SUM($D272:$I272)*100</f>
        <v>26.05736509479825</v>
      </c>
      <c r="E273" s="33">
        <f t="shared" ref="E273:H273" si="94">+E272/SUM($D272:$I272)*100</f>
        <v>29.75206611570248</v>
      </c>
      <c r="F273" s="33">
        <f t="shared" si="94"/>
        <v>26.154594069032573</v>
      </c>
      <c r="G273" s="46">
        <f t="shared" si="94"/>
        <v>9.5770539620807007</v>
      </c>
      <c r="H273" s="33">
        <f t="shared" si="94"/>
        <v>5.8337384540593096</v>
      </c>
      <c r="I273" s="47">
        <f>+I272/SUM($D272:$I272)*100</f>
        <v>2.6251823043266893</v>
      </c>
      <c r="J273" s="89">
        <f t="shared" si="91"/>
        <v>55.809431210500733</v>
      </c>
      <c r="K273" s="90">
        <f t="shared" si="92"/>
        <v>26.154594069032573</v>
      </c>
      <c r="L273" s="90">
        <f t="shared" si="93"/>
        <v>15.41079241614001</v>
      </c>
      <c r="M273" s="53"/>
    </row>
    <row r="274" spans="1:13" s="12" customFormat="1" ht="15" customHeight="1" x14ac:dyDescent="0.15">
      <c r="A274" s="235"/>
      <c r="B274" s="248"/>
      <c r="C274" s="245" t="s">
        <v>302</v>
      </c>
      <c r="D274" s="204">
        <v>308</v>
      </c>
      <c r="E274" s="204">
        <v>523</v>
      </c>
      <c r="F274" s="204">
        <v>725</v>
      </c>
      <c r="G274" s="205">
        <v>186</v>
      </c>
      <c r="H274" s="204">
        <v>158</v>
      </c>
      <c r="I274" s="206">
        <v>86</v>
      </c>
      <c r="J274" s="207">
        <f t="shared" si="91"/>
        <v>831</v>
      </c>
      <c r="K274" s="204">
        <f t="shared" si="92"/>
        <v>725</v>
      </c>
      <c r="L274" s="204">
        <f t="shared" si="93"/>
        <v>344</v>
      </c>
      <c r="M274" s="45"/>
    </row>
    <row r="275" spans="1:13" s="4" customFormat="1" ht="15" customHeight="1" x14ac:dyDescent="0.15">
      <c r="A275" s="235"/>
      <c r="B275" s="248"/>
      <c r="C275" s="246"/>
      <c r="D275" s="33">
        <f>+D274/SUM($D274:$I274)*100</f>
        <v>15.508559919436053</v>
      </c>
      <c r="E275" s="33">
        <f t="shared" ref="E275:H275" si="95">+E274/SUM($D274:$I274)*100</f>
        <v>26.33434038267875</v>
      </c>
      <c r="F275" s="33">
        <f t="shared" si="95"/>
        <v>36.505538771399799</v>
      </c>
      <c r="G275" s="46">
        <f t="shared" si="95"/>
        <v>9.3655589123867067</v>
      </c>
      <c r="H275" s="33">
        <f t="shared" si="95"/>
        <v>7.9556898288016109</v>
      </c>
      <c r="I275" s="47">
        <f>+I274/SUM($D274:$I274)*100</f>
        <v>4.3303121852970801</v>
      </c>
      <c r="J275" s="89">
        <f t="shared" si="91"/>
        <v>41.842900302114799</v>
      </c>
      <c r="K275" s="90">
        <f t="shared" si="92"/>
        <v>36.505538771399799</v>
      </c>
      <c r="L275" s="90">
        <f t="shared" si="93"/>
        <v>17.321248741188317</v>
      </c>
      <c r="M275" s="53"/>
    </row>
    <row r="276" spans="1:13" s="12" customFormat="1" ht="15" customHeight="1" x14ac:dyDescent="0.15">
      <c r="A276" s="235"/>
      <c r="B276" s="248"/>
      <c r="C276" s="225" t="s">
        <v>163</v>
      </c>
      <c r="D276" s="204">
        <v>424</v>
      </c>
      <c r="E276" s="204">
        <v>629</v>
      </c>
      <c r="F276" s="204">
        <v>679</v>
      </c>
      <c r="G276" s="205">
        <v>224</v>
      </c>
      <c r="H276" s="204">
        <v>143</v>
      </c>
      <c r="I276" s="206">
        <v>84</v>
      </c>
      <c r="J276" s="207">
        <f t="shared" si="91"/>
        <v>1053</v>
      </c>
      <c r="K276" s="204">
        <f t="shared" si="92"/>
        <v>679</v>
      </c>
      <c r="L276" s="204">
        <f t="shared" si="93"/>
        <v>367</v>
      </c>
      <c r="M276" s="45"/>
    </row>
    <row r="277" spans="1:13" s="4" customFormat="1" ht="15" customHeight="1" x14ac:dyDescent="0.15">
      <c r="A277" s="235"/>
      <c r="B277" s="249"/>
      <c r="C277" s="226"/>
      <c r="D277" s="33">
        <f t="shared" ref="D277:I277" si="96">+D276/SUM($D276:$I276)*100</f>
        <v>19.422812643151627</v>
      </c>
      <c r="E277" s="33">
        <f t="shared" si="96"/>
        <v>28.8135593220339</v>
      </c>
      <c r="F277" s="33">
        <f t="shared" si="96"/>
        <v>31.103985341273479</v>
      </c>
      <c r="G277" s="46">
        <f t="shared" si="96"/>
        <v>10.261108566193313</v>
      </c>
      <c r="H277" s="33">
        <f t="shared" si="96"/>
        <v>6.5506184150251947</v>
      </c>
      <c r="I277" s="47">
        <f t="shared" si="96"/>
        <v>3.8479157123224925</v>
      </c>
      <c r="J277" s="89">
        <f t="shared" si="91"/>
        <v>48.236371965185526</v>
      </c>
      <c r="K277" s="90">
        <f t="shared" si="92"/>
        <v>31.103985341273479</v>
      </c>
      <c r="L277" s="90">
        <f t="shared" si="93"/>
        <v>16.811726981218506</v>
      </c>
      <c r="M277" s="53"/>
    </row>
    <row r="278" spans="1:13" s="4" customFormat="1" ht="15" customHeight="1" x14ac:dyDescent="0.15">
      <c r="A278" s="49"/>
      <c r="B278" s="50"/>
      <c r="C278" s="51"/>
      <c r="D278" s="52"/>
      <c r="E278" s="52"/>
      <c r="F278" s="52"/>
      <c r="G278" s="52"/>
      <c r="H278" s="52"/>
      <c r="I278" s="52"/>
      <c r="J278" s="52"/>
      <c r="K278" s="52"/>
      <c r="L278" s="52"/>
      <c r="M278" s="53"/>
    </row>
    <row r="279" spans="1:13" s="5" customFormat="1" ht="15" customHeight="1" x14ac:dyDescent="0.15">
      <c r="A279" s="238" t="s">
        <v>61</v>
      </c>
      <c r="B279" s="239"/>
      <c r="C279" s="225" t="s">
        <v>62</v>
      </c>
      <c r="D279" s="268" t="s">
        <v>257</v>
      </c>
      <c r="E279" s="268" t="s">
        <v>258</v>
      </c>
      <c r="F279" s="268" t="s">
        <v>259</v>
      </c>
      <c r="G279" s="268" t="s">
        <v>260</v>
      </c>
      <c r="H279" s="227" t="s">
        <v>261</v>
      </c>
      <c r="I279" s="227" t="s">
        <v>262</v>
      </c>
      <c r="J279" s="227" t="s">
        <v>263</v>
      </c>
      <c r="K279" s="227" t="s">
        <v>264</v>
      </c>
      <c r="L279" s="272"/>
      <c r="M279" s="93"/>
    </row>
    <row r="280" spans="1:13" s="5" customFormat="1" ht="15" customHeight="1" x14ac:dyDescent="0.15">
      <c r="A280" s="240"/>
      <c r="B280" s="241"/>
      <c r="C280" s="242"/>
      <c r="D280" s="283"/>
      <c r="E280" s="283"/>
      <c r="F280" s="283"/>
      <c r="G280" s="283"/>
      <c r="H280" s="227"/>
      <c r="I280" s="227"/>
      <c r="J280" s="227"/>
      <c r="K280" s="227"/>
      <c r="L280" s="270"/>
      <c r="M280" s="93"/>
    </row>
    <row r="281" spans="1:13" s="5" customFormat="1" ht="15" customHeight="1" x14ac:dyDescent="0.15">
      <c r="A281" s="268" t="s">
        <v>291</v>
      </c>
      <c r="B281" s="268" t="s">
        <v>256</v>
      </c>
      <c r="C281" s="245" t="s">
        <v>310</v>
      </c>
      <c r="D281" s="204">
        <v>246</v>
      </c>
      <c r="E281" s="204">
        <v>330</v>
      </c>
      <c r="F281" s="204">
        <v>505</v>
      </c>
      <c r="G281" s="204">
        <v>727</v>
      </c>
      <c r="H281" s="204">
        <v>707</v>
      </c>
      <c r="I281" s="212">
        <v>494</v>
      </c>
      <c r="J281" s="212">
        <v>621</v>
      </c>
      <c r="K281" s="212">
        <v>301</v>
      </c>
      <c r="L281" s="169"/>
      <c r="M281" s="93"/>
    </row>
    <row r="282" spans="1:13" s="5" customFormat="1" ht="15" customHeight="1" x14ac:dyDescent="0.15">
      <c r="A282" s="283"/>
      <c r="B282" s="283"/>
      <c r="C282" s="246"/>
      <c r="D282" s="33">
        <f>+D281/SUM($D272:$I272)*100</f>
        <v>11.959163830821584</v>
      </c>
      <c r="E282" s="33">
        <f>+E281/SUM($D272:$I272)*100</f>
        <v>16.042780748663102</v>
      </c>
      <c r="F282" s="33">
        <f t="shared" ref="F282:K282" si="97">+F281/SUM($D272:$I272)*100</f>
        <v>24.550315994166262</v>
      </c>
      <c r="G282" s="33">
        <f t="shared" si="97"/>
        <v>35.342732134175989</v>
      </c>
      <c r="H282" s="33">
        <f t="shared" si="97"/>
        <v>34.370442391832768</v>
      </c>
      <c r="I282" s="33">
        <f t="shared" si="97"/>
        <v>24.015556635877491</v>
      </c>
      <c r="J282" s="33">
        <f t="shared" si="97"/>
        <v>30.189596499756927</v>
      </c>
      <c r="K282" s="33">
        <f t="shared" si="97"/>
        <v>14.632960622265434</v>
      </c>
      <c r="L282" s="124"/>
      <c r="M282" s="93"/>
    </row>
    <row r="283" spans="1:13" s="5" customFormat="1" ht="15" customHeight="1" x14ac:dyDescent="0.15">
      <c r="A283" s="283"/>
      <c r="B283" s="283"/>
      <c r="C283" s="245" t="s">
        <v>302</v>
      </c>
      <c r="D283" s="204">
        <v>233</v>
      </c>
      <c r="E283" s="204">
        <v>311</v>
      </c>
      <c r="F283" s="204">
        <v>487</v>
      </c>
      <c r="G283" s="204">
        <v>644</v>
      </c>
      <c r="H283" s="204">
        <v>650</v>
      </c>
      <c r="I283" s="212">
        <v>425</v>
      </c>
      <c r="J283" s="212">
        <v>538</v>
      </c>
      <c r="K283" s="212">
        <v>332</v>
      </c>
      <c r="L283" s="169"/>
      <c r="M283" s="93"/>
    </row>
    <row r="284" spans="1:13" s="5" customFormat="1" ht="15" customHeight="1" x14ac:dyDescent="0.15">
      <c r="A284" s="269"/>
      <c r="B284" s="269"/>
      <c r="C284" s="246"/>
      <c r="D284" s="33">
        <f>+D283/1986*100</f>
        <v>11.732124874118831</v>
      </c>
      <c r="E284" s="33">
        <f t="shared" ref="E284:J284" si="98">+E283/1986*100</f>
        <v>15.659617321248742</v>
      </c>
      <c r="F284" s="33">
        <f t="shared" si="98"/>
        <v>24.521651560926486</v>
      </c>
      <c r="G284" s="33">
        <f t="shared" si="98"/>
        <v>32.426988922457198</v>
      </c>
      <c r="H284" s="33">
        <f t="shared" si="98"/>
        <v>32.729103726082577</v>
      </c>
      <c r="I284" s="33">
        <f t="shared" si="98"/>
        <v>21.399798590130917</v>
      </c>
      <c r="J284" s="33">
        <f t="shared" si="98"/>
        <v>27.089627391742194</v>
      </c>
      <c r="K284" s="33">
        <f>+K283/1986*100</f>
        <v>16.717019133937562</v>
      </c>
      <c r="L284" s="124"/>
      <c r="M284" s="93"/>
    </row>
    <row r="285" spans="1:13" s="4" customFormat="1" ht="15" customHeight="1" x14ac:dyDescent="0.15">
      <c r="A285" s="114"/>
      <c r="B285" s="50"/>
      <c r="C285" s="49"/>
      <c r="D285" s="120"/>
      <c r="E285" s="120"/>
      <c r="F285" s="120"/>
      <c r="G285" s="120"/>
      <c r="H285" s="120"/>
      <c r="I285" s="120"/>
      <c r="J285" s="85"/>
      <c r="K285" s="120"/>
      <c r="L285" s="120"/>
      <c r="M285" s="53"/>
    </row>
    <row r="286" spans="1:13" s="5" customFormat="1" ht="15" customHeight="1" x14ac:dyDescent="0.15">
      <c r="A286" s="238" t="s">
        <v>61</v>
      </c>
      <c r="B286" s="239"/>
      <c r="C286" s="225" t="s">
        <v>62</v>
      </c>
      <c r="D286" s="268" t="s">
        <v>257</v>
      </c>
      <c r="E286" s="268" t="s">
        <v>258</v>
      </c>
      <c r="F286" s="268" t="s">
        <v>259</v>
      </c>
      <c r="G286" s="268" t="s">
        <v>260</v>
      </c>
      <c r="H286" s="227" t="s">
        <v>261</v>
      </c>
      <c r="I286" s="227" t="s">
        <v>262</v>
      </c>
      <c r="J286" s="227" t="s">
        <v>263</v>
      </c>
      <c r="K286" s="227" t="s">
        <v>264</v>
      </c>
      <c r="L286" s="329"/>
      <c r="M286" s="93"/>
    </row>
    <row r="287" spans="1:13" s="5" customFormat="1" ht="15" customHeight="1" x14ac:dyDescent="0.15">
      <c r="A287" s="240"/>
      <c r="B287" s="241"/>
      <c r="C287" s="242"/>
      <c r="D287" s="283"/>
      <c r="E287" s="283"/>
      <c r="F287" s="283"/>
      <c r="G287" s="283"/>
      <c r="H287" s="227"/>
      <c r="I287" s="227"/>
      <c r="J287" s="227"/>
      <c r="K287" s="227"/>
      <c r="L287" s="330"/>
      <c r="M287" s="93"/>
    </row>
    <row r="288" spans="1:13" s="5" customFormat="1" ht="15" customHeight="1" x14ac:dyDescent="0.15">
      <c r="A288" s="268" t="s">
        <v>343</v>
      </c>
      <c r="B288" s="268" t="s">
        <v>265</v>
      </c>
      <c r="C288" s="245" t="s">
        <v>317</v>
      </c>
      <c r="D288" s="204">
        <v>85</v>
      </c>
      <c r="E288" s="204">
        <v>109</v>
      </c>
      <c r="F288" s="204">
        <v>167</v>
      </c>
      <c r="G288" s="204">
        <v>415</v>
      </c>
      <c r="H288" s="204">
        <v>658</v>
      </c>
      <c r="I288" s="212">
        <v>983</v>
      </c>
      <c r="J288" s="212">
        <v>1272</v>
      </c>
      <c r="K288" s="212">
        <v>277</v>
      </c>
      <c r="L288" s="169"/>
      <c r="M288" s="93"/>
    </row>
    <row r="289" spans="1:13" s="5" customFormat="1" ht="15" customHeight="1" x14ac:dyDescent="0.15">
      <c r="A289" s="283"/>
      <c r="B289" s="283"/>
      <c r="C289" s="246"/>
      <c r="D289" s="33">
        <f>+D288/SUM($D272:$I272)*100</f>
        <v>4.1322314049586781</v>
      </c>
      <c r="E289" s="33">
        <f>+E288/SUM($D272:$I272)*100</f>
        <v>5.2989790957705392</v>
      </c>
      <c r="F289" s="33">
        <f t="shared" ref="F289:J289" si="99">+F288/SUM($D272:$I272)*100</f>
        <v>8.118619348565872</v>
      </c>
      <c r="G289" s="33">
        <f t="shared" si="99"/>
        <v>20.175012153621779</v>
      </c>
      <c r="H289" s="33">
        <f t="shared" si="99"/>
        <v>31.988332523091884</v>
      </c>
      <c r="I289" s="33">
        <f t="shared" si="99"/>
        <v>47.788040836169174</v>
      </c>
      <c r="J289" s="33">
        <f t="shared" si="99"/>
        <v>61.83762761302868</v>
      </c>
      <c r="K289" s="33">
        <f>+K288/SUM($D272:$I272)*100</f>
        <v>13.466212931453573</v>
      </c>
      <c r="L289" s="124"/>
      <c r="M289" s="93"/>
    </row>
    <row r="290" spans="1:13" s="5" customFormat="1" ht="15" customHeight="1" x14ac:dyDescent="0.15">
      <c r="A290" s="283"/>
      <c r="B290" s="283"/>
      <c r="C290" s="245" t="s">
        <v>302</v>
      </c>
      <c r="D290" s="204">
        <v>67</v>
      </c>
      <c r="E290" s="204">
        <v>92</v>
      </c>
      <c r="F290" s="204">
        <v>129</v>
      </c>
      <c r="G290" s="204">
        <v>318</v>
      </c>
      <c r="H290" s="204">
        <v>640</v>
      </c>
      <c r="I290" s="212">
        <v>869</v>
      </c>
      <c r="J290" s="212">
        <v>1155</v>
      </c>
      <c r="K290" s="212">
        <v>312</v>
      </c>
      <c r="L290" s="169"/>
      <c r="M290" s="93"/>
    </row>
    <row r="291" spans="1:13" s="5" customFormat="1" ht="15" customHeight="1" x14ac:dyDescent="0.15">
      <c r="A291" s="269"/>
      <c r="B291" s="269"/>
      <c r="C291" s="246"/>
      <c r="D291" s="33">
        <f>+D290/1986*100</f>
        <v>3.3736153071500503</v>
      </c>
      <c r="E291" s="33">
        <f t="shared" ref="E291:K291" si="100">+E290/1986*100</f>
        <v>4.6324269889224574</v>
      </c>
      <c r="F291" s="33">
        <f t="shared" si="100"/>
        <v>6.4954682779456192</v>
      </c>
      <c r="G291" s="33">
        <f t="shared" si="100"/>
        <v>16.012084592145015</v>
      </c>
      <c r="H291" s="33">
        <f t="shared" si="100"/>
        <v>32.225579053373615</v>
      </c>
      <c r="I291" s="33">
        <f t="shared" si="100"/>
        <v>43.756294058408862</v>
      </c>
      <c r="J291" s="33">
        <f t="shared" si="100"/>
        <v>58.157099697885194</v>
      </c>
      <c r="K291" s="33">
        <f t="shared" si="100"/>
        <v>15.709969788519636</v>
      </c>
      <c r="L291" s="124"/>
      <c r="M291" s="93"/>
    </row>
    <row r="292" spans="1:13" s="4" customFormat="1" ht="15" customHeight="1" x14ac:dyDescent="0.15">
      <c r="A292" s="114"/>
      <c r="B292" s="50"/>
      <c r="C292" s="49"/>
      <c r="D292" s="120"/>
      <c r="E292" s="120"/>
      <c r="F292" s="120"/>
      <c r="G292" s="120"/>
      <c r="H292" s="120"/>
      <c r="I292" s="120"/>
      <c r="J292" s="85"/>
      <c r="K292" s="120"/>
      <c r="L292" s="120"/>
      <c r="M292" s="53"/>
    </row>
    <row r="293" spans="1:13" s="1" customFormat="1" ht="15" customHeight="1" x14ac:dyDescent="0.15">
      <c r="A293" s="236" t="s">
        <v>156</v>
      </c>
      <c r="B293" s="236"/>
      <c r="C293" s="132"/>
      <c r="D293" s="132"/>
      <c r="E293" s="132"/>
      <c r="F293" s="132"/>
      <c r="G293" s="133"/>
      <c r="H293" s="133"/>
      <c r="I293" s="133"/>
      <c r="J293" s="133"/>
      <c r="K293" s="133"/>
      <c r="L293" s="133"/>
      <c r="M293" s="28"/>
    </row>
    <row r="294" spans="1:13" s="3" customFormat="1" ht="15" customHeight="1" x14ac:dyDescent="0.15">
      <c r="A294" s="238" t="s">
        <v>61</v>
      </c>
      <c r="B294" s="239"/>
      <c r="C294" s="225" t="s">
        <v>62</v>
      </c>
      <c r="D294" s="38">
        <v>1</v>
      </c>
      <c r="E294" s="38">
        <v>2</v>
      </c>
      <c r="F294" s="38">
        <v>3</v>
      </c>
      <c r="G294" s="38">
        <v>4</v>
      </c>
      <c r="H294" s="38">
        <v>5</v>
      </c>
      <c r="I294" s="250" t="s">
        <v>9</v>
      </c>
      <c r="J294" s="112" t="s">
        <v>2</v>
      </c>
      <c r="K294" s="38">
        <v>3</v>
      </c>
      <c r="L294" s="38" t="s">
        <v>3</v>
      </c>
      <c r="M294" s="31"/>
    </row>
    <row r="295" spans="1:13" s="3" customFormat="1" ht="30" customHeight="1" x14ac:dyDescent="0.15">
      <c r="A295" s="240"/>
      <c r="B295" s="241"/>
      <c r="C295" s="242"/>
      <c r="D295" s="40" t="s">
        <v>16</v>
      </c>
      <c r="E295" s="40" t="s">
        <v>124</v>
      </c>
      <c r="F295" s="40" t="s">
        <v>11</v>
      </c>
      <c r="G295" s="40" t="s">
        <v>117</v>
      </c>
      <c r="H295" s="40" t="s">
        <v>17</v>
      </c>
      <c r="I295" s="275"/>
      <c r="J295" s="41" t="s">
        <v>16</v>
      </c>
      <c r="K295" s="40" t="s">
        <v>11</v>
      </c>
      <c r="L295" s="40" t="s">
        <v>17</v>
      </c>
      <c r="M295" s="31"/>
    </row>
    <row r="296" spans="1:13" s="12" customFormat="1" ht="15" customHeight="1" x14ac:dyDescent="0.15">
      <c r="A296" s="235" t="s">
        <v>292</v>
      </c>
      <c r="B296" s="234" t="s">
        <v>191</v>
      </c>
      <c r="C296" s="225" t="s">
        <v>305</v>
      </c>
      <c r="D296" s="204">
        <v>164</v>
      </c>
      <c r="E296" s="204">
        <v>676</v>
      </c>
      <c r="F296" s="204">
        <v>802</v>
      </c>
      <c r="G296" s="205">
        <v>196</v>
      </c>
      <c r="H296" s="204">
        <v>71</v>
      </c>
      <c r="I296" s="206">
        <v>148</v>
      </c>
      <c r="J296" s="207">
        <f t="shared" ref="J296:J301" si="101">+D296+E296</f>
        <v>840</v>
      </c>
      <c r="K296" s="204">
        <f t="shared" ref="K296:K301" si="102">+F296</f>
        <v>802</v>
      </c>
      <c r="L296" s="204">
        <f t="shared" ref="L296:L301" si="103">+G296+H296</f>
        <v>267</v>
      </c>
      <c r="M296" s="45"/>
    </row>
    <row r="297" spans="1:13" s="3" customFormat="1" ht="15" customHeight="1" x14ac:dyDescent="0.15">
      <c r="A297" s="235"/>
      <c r="B297" s="234"/>
      <c r="C297" s="226"/>
      <c r="D297" s="33">
        <f>+D296/SUM($D296:$I296)*100</f>
        <v>7.9727758872143895</v>
      </c>
      <c r="E297" s="33">
        <f t="shared" ref="E297:H297" si="104">+E296/SUM($D296:$I296)*100</f>
        <v>32.863393291200779</v>
      </c>
      <c r="F297" s="33">
        <f t="shared" si="104"/>
        <v>38.988818667963052</v>
      </c>
      <c r="G297" s="46">
        <f t="shared" si="104"/>
        <v>9.5284394749635393</v>
      </c>
      <c r="H297" s="33">
        <f t="shared" si="104"/>
        <v>3.4516285853184248</v>
      </c>
      <c r="I297" s="47">
        <f>+I296/SUM($D296:$I296)*100</f>
        <v>7.1949440933398154</v>
      </c>
      <c r="J297" s="89">
        <f t="shared" si="101"/>
        <v>40.836169178415169</v>
      </c>
      <c r="K297" s="90">
        <f t="shared" si="102"/>
        <v>38.988818667963052</v>
      </c>
      <c r="L297" s="90">
        <f t="shared" si="103"/>
        <v>12.980068060281964</v>
      </c>
      <c r="M297" s="31"/>
    </row>
    <row r="298" spans="1:13" s="12" customFormat="1" ht="15" customHeight="1" x14ac:dyDescent="0.15">
      <c r="A298" s="235"/>
      <c r="B298" s="234"/>
      <c r="C298" s="245" t="s">
        <v>302</v>
      </c>
      <c r="D298" s="204">
        <v>146</v>
      </c>
      <c r="E298" s="204">
        <v>706</v>
      </c>
      <c r="F298" s="204">
        <v>775</v>
      </c>
      <c r="G298" s="205">
        <v>207</v>
      </c>
      <c r="H298" s="204">
        <v>65</v>
      </c>
      <c r="I298" s="206">
        <v>87</v>
      </c>
      <c r="J298" s="207">
        <f t="shared" si="101"/>
        <v>852</v>
      </c>
      <c r="K298" s="204">
        <f t="shared" si="102"/>
        <v>775</v>
      </c>
      <c r="L298" s="204">
        <f t="shared" si="103"/>
        <v>272</v>
      </c>
      <c r="M298" s="45"/>
    </row>
    <row r="299" spans="1:13" s="3" customFormat="1" ht="15" customHeight="1" x14ac:dyDescent="0.15">
      <c r="A299" s="235"/>
      <c r="B299" s="234"/>
      <c r="C299" s="246"/>
      <c r="D299" s="33">
        <f>+D298/SUM($D298:$I298)*100</f>
        <v>7.3514602215508553</v>
      </c>
      <c r="E299" s="33">
        <f t="shared" ref="E299:I299" si="105">+E298/SUM($D298:$I298)*100</f>
        <v>35.548841893252771</v>
      </c>
      <c r="F299" s="33">
        <f t="shared" si="105"/>
        <v>39.023162134944613</v>
      </c>
      <c r="G299" s="46">
        <f t="shared" si="105"/>
        <v>10.42296072507553</v>
      </c>
      <c r="H299" s="33">
        <f t="shared" si="105"/>
        <v>3.272910372608258</v>
      </c>
      <c r="I299" s="47">
        <f t="shared" si="105"/>
        <v>4.380664652567976</v>
      </c>
      <c r="J299" s="89">
        <f t="shared" si="101"/>
        <v>42.900302114803623</v>
      </c>
      <c r="K299" s="90">
        <f t="shared" si="102"/>
        <v>39.023162134944613</v>
      </c>
      <c r="L299" s="90">
        <f t="shared" si="103"/>
        <v>13.695871097683789</v>
      </c>
      <c r="M299" s="31"/>
    </row>
    <row r="300" spans="1:13" s="12" customFormat="1" ht="15" customHeight="1" x14ac:dyDescent="0.15">
      <c r="A300" s="235"/>
      <c r="B300" s="234"/>
      <c r="C300" s="225" t="s">
        <v>163</v>
      </c>
      <c r="D300" s="204">
        <v>251</v>
      </c>
      <c r="E300" s="204">
        <v>885</v>
      </c>
      <c r="F300" s="204">
        <v>683</v>
      </c>
      <c r="G300" s="205">
        <v>193</v>
      </c>
      <c r="H300" s="204">
        <v>65</v>
      </c>
      <c r="I300" s="206">
        <v>106</v>
      </c>
      <c r="J300" s="207">
        <f t="shared" si="101"/>
        <v>1136</v>
      </c>
      <c r="K300" s="204">
        <f t="shared" si="102"/>
        <v>683</v>
      </c>
      <c r="L300" s="204">
        <f t="shared" si="103"/>
        <v>258</v>
      </c>
      <c r="M300" s="45"/>
    </row>
    <row r="301" spans="1:13" s="3" customFormat="1" ht="15" customHeight="1" x14ac:dyDescent="0.15">
      <c r="A301" s="235"/>
      <c r="B301" s="234"/>
      <c r="C301" s="226"/>
      <c r="D301" s="33">
        <f t="shared" ref="D301:I301" si="106">+D300/SUM($D300:$I300)*100</f>
        <v>11.497938616582685</v>
      </c>
      <c r="E301" s="33">
        <f t="shared" si="106"/>
        <v>40.54054054054054</v>
      </c>
      <c r="F301" s="33">
        <f t="shared" si="106"/>
        <v>31.287219422812644</v>
      </c>
      <c r="G301" s="46">
        <f t="shared" si="106"/>
        <v>8.8410444342647736</v>
      </c>
      <c r="H301" s="33">
        <f t="shared" si="106"/>
        <v>2.9775538250114519</v>
      </c>
      <c r="I301" s="47">
        <f t="shared" si="106"/>
        <v>4.8557031607879066</v>
      </c>
      <c r="J301" s="89">
        <f t="shared" si="101"/>
        <v>52.038479157123227</v>
      </c>
      <c r="K301" s="90">
        <f t="shared" si="102"/>
        <v>31.287219422812644</v>
      </c>
      <c r="L301" s="90">
        <f t="shared" si="103"/>
        <v>11.818598259276225</v>
      </c>
      <c r="M301" s="31"/>
    </row>
    <row r="302" spans="1:13" s="4" customFormat="1" ht="15" customHeight="1" x14ac:dyDescent="0.15">
      <c r="A302" s="114"/>
      <c r="B302" s="50"/>
      <c r="C302" s="49"/>
      <c r="D302" s="120"/>
      <c r="E302" s="120"/>
      <c r="F302" s="120"/>
      <c r="G302" s="120"/>
      <c r="H302" s="120"/>
      <c r="I302" s="120"/>
      <c r="J302" s="85"/>
      <c r="K302" s="120"/>
      <c r="L302" s="120"/>
      <c r="M302" s="53"/>
    </row>
    <row r="303" spans="1:13" s="5" customFormat="1" ht="15" customHeight="1" x14ac:dyDescent="0.15">
      <c r="A303" s="238" t="s">
        <v>61</v>
      </c>
      <c r="B303" s="239"/>
      <c r="C303" s="225" t="s">
        <v>62</v>
      </c>
      <c r="D303" s="227" t="s">
        <v>345</v>
      </c>
      <c r="E303" s="227" t="s">
        <v>373</v>
      </c>
      <c r="F303" s="227" t="s">
        <v>346</v>
      </c>
      <c r="G303" s="227" t="s">
        <v>348</v>
      </c>
      <c r="H303" s="227" t="s">
        <v>347</v>
      </c>
      <c r="I303" s="227" t="s">
        <v>349</v>
      </c>
      <c r="J303" s="227" t="s">
        <v>350</v>
      </c>
      <c r="K303" s="227" t="s">
        <v>351</v>
      </c>
      <c r="L303" s="338"/>
      <c r="M303" s="93"/>
    </row>
    <row r="304" spans="1:13" s="5" customFormat="1" ht="81" customHeight="1" x14ac:dyDescent="0.15">
      <c r="A304" s="240"/>
      <c r="B304" s="241"/>
      <c r="C304" s="242"/>
      <c r="D304" s="227"/>
      <c r="E304" s="227"/>
      <c r="F304" s="227"/>
      <c r="G304" s="227"/>
      <c r="H304" s="227"/>
      <c r="I304" s="227"/>
      <c r="J304" s="227"/>
      <c r="K304" s="227"/>
      <c r="L304" s="339"/>
      <c r="M304" s="93"/>
    </row>
    <row r="305" spans="1:13" s="5" customFormat="1" ht="14.25" customHeight="1" x14ac:dyDescent="0.15">
      <c r="A305" s="225" t="s">
        <v>344</v>
      </c>
      <c r="B305" s="263" t="s">
        <v>387</v>
      </c>
      <c r="C305" s="245" t="s">
        <v>317</v>
      </c>
      <c r="D305" s="204">
        <v>1020</v>
      </c>
      <c r="E305" s="204">
        <v>783</v>
      </c>
      <c r="F305" s="204">
        <v>361</v>
      </c>
      <c r="G305" s="204">
        <v>1191</v>
      </c>
      <c r="H305" s="204">
        <v>552</v>
      </c>
      <c r="I305" s="204">
        <v>519</v>
      </c>
      <c r="J305" s="204">
        <v>717</v>
      </c>
      <c r="K305" s="204">
        <v>244</v>
      </c>
      <c r="L305" s="106"/>
      <c r="M305" s="93"/>
    </row>
    <row r="306" spans="1:13" s="5" customFormat="1" ht="14.25" customHeight="1" x14ac:dyDescent="0.15">
      <c r="A306" s="226"/>
      <c r="B306" s="287"/>
      <c r="C306" s="246"/>
      <c r="D306" s="33">
        <f>+D305/SUM($D296:$I296)*100</f>
        <v>49.586776859504134</v>
      </c>
      <c r="E306" s="33">
        <f>+E305/SUM($D296:$I296)*100</f>
        <v>38.065143412736994</v>
      </c>
      <c r="F306" s="33">
        <f t="shared" ref="F306:G306" si="107">+F305/SUM($D296:$I296)*100</f>
        <v>17.54982984929509</v>
      </c>
      <c r="G306" s="33">
        <f t="shared" si="107"/>
        <v>57.899854156538645</v>
      </c>
      <c r="H306" s="33">
        <f>+H305/SUM($D296:$I296)*100</f>
        <v>26.835196888672826</v>
      </c>
      <c r="I306" s="33">
        <f>+I305/SUM($D296:$I296)*100</f>
        <v>25.230918813806515</v>
      </c>
      <c r="J306" s="33">
        <f t="shared" ref="J306:K306" si="108">+J305/SUM($D296:$I296)*100</f>
        <v>34.856587263004371</v>
      </c>
      <c r="K306" s="33">
        <f t="shared" si="108"/>
        <v>11.861934856587263</v>
      </c>
      <c r="L306" s="35"/>
      <c r="M306" s="93"/>
    </row>
    <row r="307" spans="1:13" s="5" customFormat="1" ht="20.100000000000001" customHeight="1" x14ac:dyDescent="0.15">
      <c r="A307" s="34"/>
      <c r="B307" s="337" t="s">
        <v>374</v>
      </c>
      <c r="C307" s="337"/>
      <c r="D307" s="337"/>
      <c r="E307" s="337"/>
      <c r="F307" s="337"/>
      <c r="G307" s="337"/>
      <c r="H307" s="337"/>
      <c r="I307" s="337"/>
      <c r="J307" s="337"/>
      <c r="K307" s="337"/>
      <c r="L307" s="337"/>
      <c r="M307" s="337"/>
    </row>
    <row r="308" spans="1:13" s="4" customFormat="1" ht="15" customHeight="1" x14ac:dyDescent="0.15">
      <c r="A308" s="91"/>
      <c r="B308" s="190" t="s">
        <v>352</v>
      </c>
      <c r="C308" s="49"/>
      <c r="D308" s="69"/>
      <c r="E308" s="69"/>
      <c r="F308" s="69"/>
      <c r="G308" s="29"/>
      <c r="H308" s="29"/>
      <c r="I308" s="29"/>
      <c r="J308" s="29"/>
      <c r="K308" s="29"/>
      <c r="L308" s="29"/>
      <c r="M308" s="53"/>
    </row>
    <row r="309" spans="1:13" s="4" customFormat="1" ht="15" customHeight="1" x14ac:dyDescent="0.15">
      <c r="A309" s="91"/>
      <c r="B309" s="50"/>
      <c r="C309" s="49"/>
      <c r="D309" s="69"/>
      <c r="E309" s="69"/>
      <c r="F309" s="69"/>
      <c r="G309" s="29"/>
      <c r="H309" s="29"/>
      <c r="I309" s="29"/>
      <c r="J309" s="29"/>
      <c r="K309" s="29"/>
      <c r="L309" s="29"/>
      <c r="M309" s="53"/>
    </row>
    <row r="310" spans="1:13" s="1" customFormat="1" ht="15" customHeight="1" x14ac:dyDescent="0.15">
      <c r="A310" s="236" t="s">
        <v>137</v>
      </c>
      <c r="B310" s="236"/>
      <c r="C310" s="236"/>
      <c r="D310" s="236"/>
      <c r="E310" s="236"/>
      <c r="F310" s="236"/>
      <c r="G310" s="236"/>
      <c r="H310" s="236"/>
      <c r="I310" s="236"/>
      <c r="J310" s="236"/>
      <c r="K310" s="236"/>
      <c r="L310" s="236"/>
      <c r="M310" s="28"/>
    </row>
    <row r="311" spans="1:13" s="3" customFormat="1" ht="15" customHeight="1" x14ac:dyDescent="0.15">
      <c r="A311" s="238" t="s">
        <v>61</v>
      </c>
      <c r="B311" s="239"/>
      <c r="C311" s="225" t="s">
        <v>62</v>
      </c>
      <c r="D311" s="38">
        <v>1</v>
      </c>
      <c r="E311" s="38">
        <v>2</v>
      </c>
      <c r="F311" s="38">
        <v>3</v>
      </c>
      <c r="G311" s="38">
        <v>4</v>
      </c>
      <c r="H311" s="38">
        <v>5</v>
      </c>
      <c r="I311" s="250" t="s">
        <v>9</v>
      </c>
      <c r="J311" s="112" t="s">
        <v>2</v>
      </c>
      <c r="K311" s="38">
        <v>3</v>
      </c>
      <c r="L311" s="38" t="s">
        <v>3</v>
      </c>
      <c r="M311" s="31"/>
    </row>
    <row r="312" spans="1:13" s="3" customFormat="1" ht="30" customHeight="1" x14ac:dyDescent="0.15">
      <c r="A312" s="240"/>
      <c r="B312" s="241"/>
      <c r="C312" s="242"/>
      <c r="D312" s="40" t="s">
        <v>16</v>
      </c>
      <c r="E312" s="40" t="s">
        <v>124</v>
      </c>
      <c r="F312" s="40" t="s">
        <v>11</v>
      </c>
      <c r="G312" s="40" t="s">
        <v>117</v>
      </c>
      <c r="H312" s="40" t="s">
        <v>17</v>
      </c>
      <c r="I312" s="275"/>
      <c r="J312" s="41" t="s">
        <v>16</v>
      </c>
      <c r="K312" s="40" t="s">
        <v>11</v>
      </c>
      <c r="L312" s="40" t="s">
        <v>17</v>
      </c>
      <c r="M312" s="31"/>
    </row>
    <row r="313" spans="1:13" s="12" customFormat="1" ht="15" customHeight="1" x14ac:dyDescent="0.15">
      <c r="A313" s="235" t="s">
        <v>293</v>
      </c>
      <c r="B313" s="247" t="s">
        <v>192</v>
      </c>
      <c r="C313" s="225" t="s">
        <v>305</v>
      </c>
      <c r="D313" s="204">
        <v>105</v>
      </c>
      <c r="E313" s="204">
        <v>450</v>
      </c>
      <c r="F313" s="204">
        <v>1162</v>
      </c>
      <c r="G313" s="205">
        <v>182</v>
      </c>
      <c r="H313" s="204">
        <v>64</v>
      </c>
      <c r="I313" s="206">
        <v>94</v>
      </c>
      <c r="J313" s="207">
        <f t="shared" ref="J313:J324" si="109">+D313+E313</f>
        <v>555</v>
      </c>
      <c r="K313" s="204">
        <f t="shared" ref="K313:K324" si="110">+F313</f>
        <v>1162</v>
      </c>
      <c r="L313" s="204">
        <f t="shared" ref="L313:L324" si="111">+G313+H313</f>
        <v>246</v>
      </c>
      <c r="M313" s="45"/>
    </row>
    <row r="314" spans="1:13" s="3" customFormat="1" ht="15" customHeight="1" x14ac:dyDescent="0.15">
      <c r="A314" s="235"/>
      <c r="B314" s="248"/>
      <c r="C314" s="226"/>
      <c r="D314" s="33">
        <f>+D313/SUM($D313:$I313)*100</f>
        <v>5.1045211473018961</v>
      </c>
      <c r="E314" s="33">
        <f>+E313/SUM($D313:$I313)*100</f>
        <v>21.87651920272241</v>
      </c>
      <c r="F314" s="33">
        <f t="shared" ref="F314:H314" si="112">+F313/SUM($D313:$I313)*100</f>
        <v>56.490034030140976</v>
      </c>
      <c r="G314" s="46">
        <f t="shared" si="112"/>
        <v>8.8478366553232863</v>
      </c>
      <c r="H314" s="33">
        <f t="shared" si="112"/>
        <v>3.1113271754982983</v>
      </c>
      <c r="I314" s="47">
        <f>+I313/SUM($D313:$I313)*100</f>
        <v>4.5697617890131257</v>
      </c>
      <c r="J314" s="89">
        <f t="shared" si="109"/>
        <v>26.981040350024305</v>
      </c>
      <c r="K314" s="90">
        <f t="shared" si="110"/>
        <v>56.490034030140976</v>
      </c>
      <c r="L314" s="90">
        <f t="shared" si="111"/>
        <v>11.959163830821584</v>
      </c>
      <c r="M314" s="31"/>
    </row>
    <row r="315" spans="1:13" s="12" customFormat="1" ht="15" customHeight="1" x14ac:dyDescent="0.15">
      <c r="A315" s="235"/>
      <c r="B315" s="248"/>
      <c r="C315" s="245" t="s">
        <v>302</v>
      </c>
      <c r="D315" s="204">
        <v>103</v>
      </c>
      <c r="E315" s="204">
        <v>514</v>
      </c>
      <c r="F315" s="204">
        <v>1061</v>
      </c>
      <c r="G315" s="205">
        <v>168</v>
      </c>
      <c r="H315" s="204">
        <v>47</v>
      </c>
      <c r="I315" s="206">
        <v>93</v>
      </c>
      <c r="J315" s="207">
        <f t="shared" si="109"/>
        <v>617</v>
      </c>
      <c r="K315" s="204">
        <f t="shared" si="110"/>
        <v>1061</v>
      </c>
      <c r="L315" s="204">
        <f t="shared" si="111"/>
        <v>215</v>
      </c>
      <c r="M315" s="45"/>
    </row>
    <row r="316" spans="1:13" s="3" customFormat="1" ht="15" customHeight="1" x14ac:dyDescent="0.15">
      <c r="A316" s="235"/>
      <c r="B316" s="248"/>
      <c r="C316" s="246"/>
      <c r="D316" s="33">
        <f>+D315/SUM($D315:$I315)*100</f>
        <v>5.1863041289023162</v>
      </c>
      <c r="E316" s="33">
        <f>+E315/SUM($D315:$I315)*100</f>
        <v>25.881168177240681</v>
      </c>
      <c r="F316" s="33">
        <f t="shared" ref="F316:H316" si="113">+F315/SUM($D315:$I315)*100</f>
        <v>53.423967774420944</v>
      </c>
      <c r="G316" s="46">
        <f t="shared" si="113"/>
        <v>8.4592145015105746</v>
      </c>
      <c r="H316" s="33">
        <f t="shared" si="113"/>
        <v>2.3665659617321246</v>
      </c>
      <c r="I316" s="47">
        <f>+I315/SUM($D315:$I315)*100</f>
        <v>4.6827794561933533</v>
      </c>
      <c r="J316" s="89">
        <f t="shared" si="109"/>
        <v>31.067472306142996</v>
      </c>
      <c r="K316" s="90">
        <f t="shared" si="110"/>
        <v>53.423967774420944</v>
      </c>
      <c r="L316" s="90">
        <f t="shared" si="111"/>
        <v>10.825780463242699</v>
      </c>
      <c r="M316" s="31"/>
    </row>
    <row r="317" spans="1:13" s="12" customFormat="1" ht="15" customHeight="1" x14ac:dyDescent="0.15">
      <c r="A317" s="235"/>
      <c r="B317" s="248"/>
      <c r="C317" s="225" t="s">
        <v>163</v>
      </c>
      <c r="D317" s="204">
        <v>119</v>
      </c>
      <c r="E317" s="204">
        <v>579</v>
      </c>
      <c r="F317" s="204">
        <v>1119</v>
      </c>
      <c r="G317" s="205">
        <v>199</v>
      </c>
      <c r="H317" s="204">
        <v>62</v>
      </c>
      <c r="I317" s="206">
        <v>105</v>
      </c>
      <c r="J317" s="207">
        <f t="shared" si="109"/>
        <v>698</v>
      </c>
      <c r="K317" s="204">
        <f t="shared" si="110"/>
        <v>1119</v>
      </c>
      <c r="L317" s="204">
        <f t="shared" si="111"/>
        <v>261</v>
      </c>
      <c r="M317" s="45"/>
    </row>
    <row r="318" spans="1:13" s="3" customFormat="1" ht="15" customHeight="1" x14ac:dyDescent="0.15">
      <c r="A318" s="235"/>
      <c r="B318" s="249"/>
      <c r="C318" s="226"/>
      <c r="D318" s="33">
        <f t="shared" ref="D318:I318" si="114">+D317/SUM($D317:$I317)*100</f>
        <v>5.4512139257901975</v>
      </c>
      <c r="E318" s="33">
        <f t="shared" si="114"/>
        <v>26.523133302794321</v>
      </c>
      <c r="F318" s="33">
        <f t="shared" si="114"/>
        <v>51.25973431058177</v>
      </c>
      <c r="G318" s="46">
        <f t="shared" si="114"/>
        <v>9.1158955565735216</v>
      </c>
      <c r="H318" s="33">
        <f t="shared" si="114"/>
        <v>2.8401282638570771</v>
      </c>
      <c r="I318" s="47">
        <f t="shared" si="114"/>
        <v>4.8098946404031153</v>
      </c>
      <c r="J318" s="89">
        <f t="shared" si="109"/>
        <v>31.97434722858452</v>
      </c>
      <c r="K318" s="90">
        <f t="shared" si="110"/>
        <v>51.25973431058177</v>
      </c>
      <c r="L318" s="90">
        <f t="shared" si="111"/>
        <v>11.956023820430598</v>
      </c>
      <c r="M318" s="31"/>
    </row>
    <row r="319" spans="1:13" s="12" customFormat="1" ht="15" customHeight="1" x14ac:dyDescent="0.15">
      <c r="A319" s="235" t="s">
        <v>294</v>
      </c>
      <c r="B319" s="247" t="s">
        <v>193</v>
      </c>
      <c r="C319" s="225" t="s">
        <v>306</v>
      </c>
      <c r="D319" s="204">
        <v>103</v>
      </c>
      <c r="E319" s="204">
        <v>496</v>
      </c>
      <c r="F319" s="204">
        <v>1068</v>
      </c>
      <c r="G319" s="205">
        <v>181</v>
      </c>
      <c r="H319" s="204">
        <v>63</v>
      </c>
      <c r="I319" s="206">
        <v>146</v>
      </c>
      <c r="J319" s="207">
        <f t="shared" si="109"/>
        <v>599</v>
      </c>
      <c r="K319" s="204">
        <f t="shared" si="110"/>
        <v>1068</v>
      </c>
      <c r="L319" s="204">
        <f t="shared" si="111"/>
        <v>244</v>
      </c>
      <c r="M319" s="45"/>
    </row>
    <row r="320" spans="1:13" s="3" customFormat="1" ht="15" customHeight="1" x14ac:dyDescent="0.15">
      <c r="A320" s="235"/>
      <c r="B320" s="248"/>
      <c r="C320" s="226"/>
      <c r="D320" s="33">
        <f>+D319/SUM($D319:$I319)*100</f>
        <v>5.0072921730675741</v>
      </c>
      <c r="E320" s="33">
        <f t="shared" ref="E320:H320" si="115">+E319/SUM($D319:$I319)*100</f>
        <v>24.112785610111814</v>
      </c>
      <c r="F320" s="33">
        <f t="shared" si="115"/>
        <v>51.920272241127854</v>
      </c>
      <c r="G320" s="46">
        <f t="shared" si="115"/>
        <v>8.7992221682061249</v>
      </c>
      <c r="H320" s="33">
        <f t="shared" si="115"/>
        <v>3.0627126883811377</v>
      </c>
      <c r="I320" s="47">
        <f>+I319/SUM($D319:$I319)*100</f>
        <v>7.0977151191054935</v>
      </c>
      <c r="J320" s="89">
        <f t="shared" si="109"/>
        <v>29.12007778317939</v>
      </c>
      <c r="K320" s="90">
        <f t="shared" si="110"/>
        <v>51.920272241127854</v>
      </c>
      <c r="L320" s="90">
        <f t="shared" si="111"/>
        <v>11.861934856587263</v>
      </c>
      <c r="M320" s="31"/>
    </row>
    <row r="321" spans="1:14" s="12" customFormat="1" ht="15" customHeight="1" x14ac:dyDescent="0.15">
      <c r="A321" s="235"/>
      <c r="B321" s="248"/>
      <c r="C321" s="225" t="s">
        <v>225</v>
      </c>
      <c r="D321" s="204">
        <v>115</v>
      </c>
      <c r="E321" s="204">
        <v>574</v>
      </c>
      <c r="F321" s="204">
        <v>959</v>
      </c>
      <c r="G321" s="205">
        <v>162</v>
      </c>
      <c r="H321" s="204">
        <v>56</v>
      </c>
      <c r="I321" s="206">
        <v>120</v>
      </c>
      <c r="J321" s="207">
        <f t="shared" si="109"/>
        <v>689</v>
      </c>
      <c r="K321" s="204">
        <f t="shared" si="110"/>
        <v>959</v>
      </c>
      <c r="L321" s="204">
        <f t="shared" si="111"/>
        <v>218</v>
      </c>
      <c r="M321" s="45"/>
    </row>
    <row r="322" spans="1:14" s="3" customFormat="1" ht="15" customHeight="1" x14ac:dyDescent="0.15">
      <c r="A322" s="235"/>
      <c r="B322" s="248"/>
      <c r="C322" s="226"/>
      <c r="D322" s="33">
        <f>+D321/SUM($D321:$I321)*100</f>
        <v>5.7905337361530718</v>
      </c>
      <c r="E322" s="33">
        <f t="shared" ref="E322:H322" si="116">+E321/SUM($D321:$I321)*100</f>
        <v>28.902316213494462</v>
      </c>
      <c r="F322" s="33">
        <f t="shared" si="116"/>
        <v>48.288016112789528</v>
      </c>
      <c r="G322" s="46">
        <f t="shared" si="116"/>
        <v>8.1570996978851973</v>
      </c>
      <c r="H322" s="33">
        <f t="shared" si="116"/>
        <v>2.8197381671701915</v>
      </c>
      <c r="I322" s="47">
        <f>+I321/SUM($D321:$I321)*100</f>
        <v>6.0422960725075532</v>
      </c>
      <c r="J322" s="89">
        <f t="shared" si="109"/>
        <v>34.692849949647531</v>
      </c>
      <c r="K322" s="90">
        <f t="shared" si="110"/>
        <v>48.288016112789528</v>
      </c>
      <c r="L322" s="90">
        <f t="shared" si="111"/>
        <v>10.976837865055389</v>
      </c>
      <c r="M322" s="31"/>
    </row>
    <row r="323" spans="1:14" s="12" customFormat="1" ht="15" customHeight="1" x14ac:dyDescent="0.15">
      <c r="A323" s="235"/>
      <c r="B323" s="248"/>
      <c r="C323" s="225" t="s">
        <v>163</v>
      </c>
      <c r="D323" s="204">
        <v>136</v>
      </c>
      <c r="E323" s="204">
        <v>683</v>
      </c>
      <c r="F323" s="204">
        <v>993</v>
      </c>
      <c r="G323" s="205">
        <v>157</v>
      </c>
      <c r="H323" s="204">
        <v>65</v>
      </c>
      <c r="I323" s="206">
        <v>149</v>
      </c>
      <c r="J323" s="207">
        <f t="shared" si="109"/>
        <v>819</v>
      </c>
      <c r="K323" s="204">
        <f t="shared" si="110"/>
        <v>993</v>
      </c>
      <c r="L323" s="204">
        <f t="shared" si="111"/>
        <v>222</v>
      </c>
      <c r="M323" s="45"/>
    </row>
    <row r="324" spans="1:14" s="3" customFormat="1" ht="15" customHeight="1" x14ac:dyDescent="0.15">
      <c r="A324" s="235"/>
      <c r="B324" s="249"/>
      <c r="C324" s="226"/>
      <c r="D324" s="33">
        <f t="shared" ref="D324:I324" si="117">+D323/SUM($D323:$I323)*100</f>
        <v>6.2299587723316536</v>
      </c>
      <c r="E324" s="33">
        <f t="shared" si="117"/>
        <v>31.287219422812644</v>
      </c>
      <c r="F324" s="33">
        <f t="shared" si="117"/>
        <v>45.487860742098029</v>
      </c>
      <c r="G324" s="46">
        <f t="shared" si="117"/>
        <v>7.1919377004122769</v>
      </c>
      <c r="H324" s="33">
        <f t="shared" si="117"/>
        <v>2.9775538250114519</v>
      </c>
      <c r="I324" s="47">
        <f t="shared" si="117"/>
        <v>6.8254695373339445</v>
      </c>
      <c r="J324" s="89">
        <f t="shared" si="109"/>
        <v>37.517178195144297</v>
      </c>
      <c r="K324" s="90">
        <f t="shared" si="110"/>
        <v>45.487860742098029</v>
      </c>
      <c r="L324" s="90">
        <f t="shared" si="111"/>
        <v>10.169491525423728</v>
      </c>
      <c r="M324" s="31"/>
    </row>
    <row r="325" spans="1:14" s="3" customFormat="1" ht="15" customHeight="1" x14ac:dyDescent="0.15">
      <c r="A325" s="114"/>
      <c r="B325" s="134"/>
      <c r="C325" s="115"/>
      <c r="D325" s="116"/>
      <c r="E325" s="116"/>
      <c r="F325" s="116"/>
      <c r="G325" s="116"/>
      <c r="H325" s="120"/>
      <c r="I325" s="120"/>
      <c r="J325" s="120"/>
      <c r="K325" s="120"/>
      <c r="L325" s="120"/>
      <c r="M325" s="31"/>
    </row>
    <row r="326" spans="1:14" s="1" customFormat="1" ht="15" customHeight="1" x14ac:dyDescent="0.15">
      <c r="A326" s="236" t="s">
        <v>157</v>
      </c>
      <c r="B326" s="236"/>
      <c r="C326" s="236"/>
      <c r="D326" s="236"/>
      <c r="E326" s="236"/>
      <c r="F326" s="236"/>
      <c r="G326" s="236"/>
      <c r="H326" s="236"/>
      <c r="I326" s="236"/>
      <c r="J326" s="236"/>
      <c r="K326" s="236"/>
      <c r="L326" s="236"/>
      <c r="M326" s="28"/>
    </row>
    <row r="327" spans="1:14" s="3" customFormat="1" ht="15" customHeight="1" x14ac:dyDescent="0.15">
      <c r="A327" s="238" t="s">
        <v>61</v>
      </c>
      <c r="B327" s="239"/>
      <c r="C327" s="225" t="s">
        <v>62</v>
      </c>
      <c r="D327" s="38">
        <v>1</v>
      </c>
      <c r="E327" s="38">
        <v>2</v>
      </c>
      <c r="F327" s="38">
        <v>3</v>
      </c>
      <c r="G327" s="38">
        <v>4</v>
      </c>
      <c r="H327" s="38">
        <v>5</v>
      </c>
      <c r="I327" s="250" t="s">
        <v>9</v>
      </c>
      <c r="J327" s="112" t="s">
        <v>2</v>
      </c>
      <c r="K327" s="38">
        <v>3</v>
      </c>
      <c r="L327" s="38" t="s">
        <v>3</v>
      </c>
      <c r="M327" s="31"/>
    </row>
    <row r="328" spans="1:14" s="3" customFormat="1" ht="30" customHeight="1" x14ac:dyDescent="0.15">
      <c r="A328" s="240"/>
      <c r="B328" s="241"/>
      <c r="C328" s="242"/>
      <c r="D328" s="40" t="s">
        <v>16</v>
      </c>
      <c r="E328" s="40" t="s">
        <v>124</v>
      </c>
      <c r="F328" s="40" t="s">
        <v>11</v>
      </c>
      <c r="G328" s="40" t="s">
        <v>117</v>
      </c>
      <c r="H328" s="40" t="s">
        <v>17</v>
      </c>
      <c r="I328" s="275"/>
      <c r="J328" s="41" t="s">
        <v>16</v>
      </c>
      <c r="K328" s="40" t="s">
        <v>11</v>
      </c>
      <c r="L328" s="40" t="s">
        <v>17</v>
      </c>
      <c r="M328" s="31"/>
    </row>
    <row r="329" spans="1:14" s="12" customFormat="1" ht="15" customHeight="1" x14ac:dyDescent="0.15">
      <c r="A329" s="235" t="s">
        <v>295</v>
      </c>
      <c r="B329" s="234" t="s">
        <v>194</v>
      </c>
      <c r="C329" s="225" t="s">
        <v>305</v>
      </c>
      <c r="D329" s="204">
        <v>45</v>
      </c>
      <c r="E329" s="204">
        <v>269</v>
      </c>
      <c r="F329" s="204">
        <v>441</v>
      </c>
      <c r="G329" s="42">
        <v>666</v>
      </c>
      <c r="H329" s="32">
        <v>565</v>
      </c>
      <c r="I329" s="43">
        <v>71</v>
      </c>
      <c r="J329" s="207">
        <f>+D329+E329</f>
        <v>314</v>
      </c>
      <c r="K329" s="204">
        <f t="shared" ref="K329:K334" si="118">+F329</f>
        <v>441</v>
      </c>
      <c r="L329" s="204">
        <f t="shared" ref="L329:L334" si="119">+G329+H329</f>
        <v>1231</v>
      </c>
      <c r="M329" s="142"/>
    </row>
    <row r="330" spans="1:14" s="3" customFormat="1" ht="15" customHeight="1" x14ac:dyDescent="0.15">
      <c r="A330" s="235"/>
      <c r="B330" s="234"/>
      <c r="C330" s="226"/>
      <c r="D330" s="33">
        <f>+D329/SUM($D329:$I329)*100</f>
        <v>2.1876519202722413</v>
      </c>
      <c r="E330" s="33">
        <f>+E329/SUM($D329:$I329)*100</f>
        <v>13.077297034516286</v>
      </c>
      <c r="F330" s="33">
        <f t="shared" ref="F330:H330" si="120">+F329/SUM($D329:$I329)*100</f>
        <v>21.438988818667962</v>
      </c>
      <c r="G330" s="217">
        <f t="shared" si="120"/>
        <v>32.377248420029169</v>
      </c>
      <c r="H330" s="209">
        <f t="shared" si="120"/>
        <v>27.467185221195916</v>
      </c>
      <c r="I330" s="215">
        <f>+I329/SUM($D329:$I329)*100</f>
        <v>3.4516285853184248</v>
      </c>
      <c r="J330" s="89">
        <f t="shared" ref="J330:J334" si="121">+D330+E330</f>
        <v>15.264948954788528</v>
      </c>
      <c r="K330" s="90">
        <f t="shared" si="118"/>
        <v>21.438988818667962</v>
      </c>
      <c r="L330" s="90">
        <f t="shared" si="119"/>
        <v>59.844433641225081</v>
      </c>
      <c r="M330" s="73"/>
      <c r="N330" s="4"/>
    </row>
    <row r="331" spans="1:14" s="12" customFormat="1" ht="15" customHeight="1" x14ac:dyDescent="0.15">
      <c r="A331" s="235"/>
      <c r="B331" s="234"/>
      <c r="C331" s="245" t="s">
        <v>302</v>
      </c>
      <c r="D331" s="204">
        <v>83</v>
      </c>
      <c r="E331" s="204">
        <v>382</v>
      </c>
      <c r="F331" s="204">
        <v>486</v>
      </c>
      <c r="G331" s="205">
        <v>601</v>
      </c>
      <c r="H331" s="204">
        <v>363</v>
      </c>
      <c r="I331" s="206">
        <v>71</v>
      </c>
      <c r="J331" s="207">
        <f t="shared" si="121"/>
        <v>465</v>
      </c>
      <c r="K331" s="204">
        <f t="shared" si="118"/>
        <v>486</v>
      </c>
      <c r="L331" s="204">
        <f t="shared" si="119"/>
        <v>964</v>
      </c>
      <c r="M331" s="45"/>
    </row>
    <row r="332" spans="1:14" s="3" customFormat="1" ht="15" customHeight="1" x14ac:dyDescent="0.15">
      <c r="A332" s="235"/>
      <c r="B332" s="234"/>
      <c r="C332" s="246"/>
      <c r="D332" s="33">
        <f>+D331/SUM($D331:$I331)*100</f>
        <v>4.1792547834843905</v>
      </c>
      <c r="E332" s="33">
        <f>+E331/SUM($D331:$I331)*100</f>
        <v>19.234642497482376</v>
      </c>
      <c r="F332" s="33">
        <f t="shared" ref="F332:H332" si="122">+F331/SUM($D331:$I331)*100</f>
        <v>24.471299093655588</v>
      </c>
      <c r="G332" s="46">
        <f t="shared" si="122"/>
        <v>30.261832829808661</v>
      </c>
      <c r="H332" s="33">
        <f t="shared" si="122"/>
        <v>18.277945619335348</v>
      </c>
      <c r="I332" s="47">
        <f>+I331/SUM($D331:$I331)*100</f>
        <v>3.5750251762336358</v>
      </c>
      <c r="J332" s="89">
        <f t="shared" si="121"/>
        <v>23.413897280966765</v>
      </c>
      <c r="K332" s="90">
        <f t="shared" si="118"/>
        <v>24.471299093655588</v>
      </c>
      <c r="L332" s="90">
        <f t="shared" si="119"/>
        <v>48.539778449144009</v>
      </c>
      <c r="M332" s="31"/>
    </row>
    <row r="333" spans="1:14" s="12" customFormat="1" ht="15" customHeight="1" x14ac:dyDescent="0.15">
      <c r="A333" s="235"/>
      <c r="B333" s="234"/>
      <c r="C333" s="225" t="s">
        <v>163</v>
      </c>
      <c r="D333" s="204">
        <v>98</v>
      </c>
      <c r="E333" s="204">
        <v>468</v>
      </c>
      <c r="F333" s="204">
        <v>515</v>
      </c>
      <c r="G333" s="205">
        <v>646</v>
      </c>
      <c r="H333" s="204">
        <v>380</v>
      </c>
      <c r="I333" s="206">
        <v>76</v>
      </c>
      <c r="J333" s="207">
        <f t="shared" si="121"/>
        <v>566</v>
      </c>
      <c r="K333" s="204">
        <f t="shared" si="118"/>
        <v>515</v>
      </c>
      <c r="L333" s="204">
        <f t="shared" si="119"/>
        <v>1026</v>
      </c>
      <c r="M333" s="45"/>
    </row>
    <row r="334" spans="1:14" s="3" customFormat="1" ht="15" customHeight="1" x14ac:dyDescent="0.15">
      <c r="A334" s="235"/>
      <c r="B334" s="234"/>
      <c r="C334" s="226"/>
      <c r="D334" s="33">
        <f t="shared" ref="D334:I334" si="123">+D333/SUM($D333:$I333)*100</f>
        <v>4.4892349977095742</v>
      </c>
      <c r="E334" s="33">
        <f t="shared" si="123"/>
        <v>21.438387540082456</v>
      </c>
      <c r="F334" s="33">
        <f t="shared" si="123"/>
        <v>23.591387998167658</v>
      </c>
      <c r="G334" s="46">
        <f t="shared" si="123"/>
        <v>29.592304168575357</v>
      </c>
      <c r="H334" s="33">
        <f t="shared" si="123"/>
        <v>17.407237746220797</v>
      </c>
      <c r="I334" s="47">
        <f t="shared" si="123"/>
        <v>3.4814475492441592</v>
      </c>
      <c r="J334" s="89">
        <f t="shared" si="121"/>
        <v>25.927622537792029</v>
      </c>
      <c r="K334" s="90">
        <f t="shared" si="118"/>
        <v>23.591387998167658</v>
      </c>
      <c r="L334" s="90">
        <f t="shared" si="119"/>
        <v>46.999541914796154</v>
      </c>
      <c r="M334" s="31"/>
    </row>
    <row r="335" spans="1:14" s="4" customFormat="1" ht="15" customHeight="1" x14ac:dyDescent="0.15">
      <c r="A335" s="72"/>
      <c r="B335" s="50"/>
      <c r="C335" s="51"/>
      <c r="D335" s="52"/>
      <c r="E335" s="52"/>
      <c r="F335" s="52"/>
      <c r="G335" s="52"/>
      <c r="H335" s="52"/>
      <c r="I335" s="52"/>
      <c r="J335" s="52"/>
      <c r="K335" s="52"/>
      <c r="L335" s="52"/>
      <c r="M335" s="53"/>
    </row>
    <row r="336" spans="1:14" s="3" customFormat="1" ht="15" customHeight="1" x14ac:dyDescent="0.15">
      <c r="A336" s="238" t="s">
        <v>61</v>
      </c>
      <c r="B336" s="239"/>
      <c r="C336" s="225" t="s">
        <v>62</v>
      </c>
      <c r="D336" s="243" t="s">
        <v>15</v>
      </c>
      <c r="E336" s="243" t="s">
        <v>118</v>
      </c>
      <c r="F336" s="263" t="s">
        <v>9</v>
      </c>
      <c r="G336" s="30"/>
      <c r="H336" s="30"/>
      <c r="I336" s="30"/>
      <c r="J336" s="30"/>
      <c r="K336" s="30"/>
      <c r="L336" s="30"/>
      <c r="M336" s="31"/>
    </row>
    <row r="337" spans="1:13" s="3" customFormat="1" ht="15" customHeight="1" x14ac:dyDescent="0.15">
      <c r="A337" s="240"/>
      <c r="B337" s="241"/>
      <c r="C337" s="242"/>
      <c r="D337" s="244"/>
      <c r="E337" s="244"/>
      <c r="F337" s="287"/>
      <c r="G337" s="30"/>
      <c r="H337" s="30"/>
      <c r="I337" s="30"/>
      <c r="J337" s="30"/>
      <c r="K337" s="30"/>
      <c r="L337" s="30"/>
      <c r="M337" s="31"/>
    </row>
    <row r="338" spans="1:13" s="12" customFormat="1" ht="15" customHeight="1" x14ac:dyDescent="0.15">
      <c r="A338" s="235" t="s">
        <v>296</v>
      </c>
      <c r="B338" s="234" t="s">
        <v>195</v>
      </c>
      <c r="C338" s="225" t="s">
        <v>305</v>
      </c>
      <c r="D338" s="204">
        <v>250</v>
      </c>
      <c r="E338" s="204">
        <v>1718</v>
      </c>
      <c r="F338" s="204">
        <v>89</v>
      </c>
      <c r="G338" s="70"/>
      <c r="H338" s="70"/>
      <c r="I338" s="70"/>
      <c r="J338" s="70"/>
      <c r="K338" s="70"/>
      <c r="L338" s="70"/>
      <c r="M338" s="45"/>
    </row>
    <row r="339" spans="1:13" s="3" customFormat="1" ht="15" customHeight="1" x14ac:dyDescent="0.15">
      <c r="A339" s="235"/>
      <c r="B339" s="234"/>
      <c r="C339" s="226"/>
      <c r="D339" s="33">
        <f>+D338/SUM($D338:$F338)*100</f>
        <v>12.153621779290228</v>
      </c>
      <c r="E339" s="33">
        <f t="shared" ref="E339:E343" si="124">+E338/SUM($D338:$F338)*100</f>
        <v>83.519688867282454</v>
      </c>
      <c r="F339" s="33">
        <f t="shared" ref="F339:F343" si="125">+F338/SUM($D338:$F338)*100</f>
        <v>4.3266893534273221</v>
      </c>
      <c r="G339" s="30"/>
      <c r="H339" s="30"/>
      <c r="I339" s="30"/>
      <c r="J339" s="30"/>
      <c r="K339" s="30"/>
      <c r="L339" s="30"/>
      <c r="M339" s="31"/>
    </row>
    <row r="340" spans="1:13" s="12" customFormat="1" ht="15" customHeight="1" x14ac:dyDescent="0.15">
      <c r="A340" s="235"/>
      <c r="B340" s="234"/>
      <c r="C340" s="225" t="s">
        <v>266</v>
      </c>
      <c r="D340" s="204">
        <v>306</v>
      </c>
      <c r="E340" s="204">
        <v>1595</v>
      </c>
      <c r="F340" s="204">
        <v>85</v>
      </c>
      <c r="G340" s="70"/>
      <c r="H340" s="70"/>
      <c r="I340" s="70"/>
      <c r="J340" s="70"/>
      <c r="K340" s="70"/>
      <c r="L340" s="70"/>
      <c r="M340" s="45"/>
    </row>
    <row r="341" spans="1:13" s="3" customFormat="1" ht="15" customHeight="1" x14ac:dyDescent="0.15">
      <c r="A341" s="235"/>
      <c r="B341" s="234"/>
      <c r="C341" s="226"/>
      <c r="D341" s="33">
        <f>+D340/SUM($D340:$F340)*100</f>
        <v>15.407854984894259</v>
      </c>
      <c r="E341" s="33">
        <f t="shared" si="124"/>
        <v>80.312185297079552</v>
      </c>
      <c r="F341" s="33">
        <f t="shared" si="125"/>
        <v>4.2799597180261832</v>
      </c>
      <c r="G341" s="30"/>
      <c r="H341" s="30"/>
      <c r="I341" s="30"/>
      <c r="J341" s="30"/>
      <c r="K341" s="30"/>
      <c r="L341" s="30"/>
      <c r="M341" s="31"/>
    </row>
    <row r="342" spans="1:13" s="12" customFormat="1" ht="15" customHeight="1" x14ac:dyDescent="0.15">
      <c r="A342" s="235"/>
      <c r="B342" s="234"/>
      <c r="C342" s="225" t="s">
        <v>163</v>
      </c>
      <c r="D342" s="204">
        <v>421</v>
      </c>
      <c r="E342" s="204">
        <v>1662</v>
      </c>
      <c r="F342" s="204">
        <v>100</v>
      </c>
      <c r="G342" s="70"/>
      <c r="H342" s="70"/>
      <c r="I342" s="70"/>
      <c r="J342" s="70"/>
      <c r="K342" s="70"/>
      <c r="L342" s="70"/>
      <c r="M342" s="45"/>
    </row>
    <row r="343" spans="1:13" s="3" customFormat="1" ht="15" customHeight="1" x14ac:dyDescent="0.15">
      <c r="A343" s="235"/>
      <c r="B343" s="234"/>
      <c r="C343" s="226"/>
      <c r="D343" s="33">
        <f>+D342/SUM($D342:$F342)*100</f>
        <v>19.28538708199725</v>
      </c>
      <c r="E343" s="33">
        <f t="shared" si="124"/>
        <v>76.133760879523592</v>
      </c>
      <c r="F343" s="33">
        <f t="shared" si="125"/>
        <v>4.5808520384791569</v>
      </c>
      <c r="G343" s="30"/>
      <c r="H343" s="30"/>
      <c r="I343" s="30"/>
      <c r="J343" s="30"/>
      <c r="K343" s="30"/>
      <c r="L343" s="30"/>
      <c r="M343" s="31"/>
    </row>
    <row r="344" spans="1:13" s="4" customFormat="1" ht="15" customHeight="1" x14ac:dyDescent="0.15">
      <c r="A344" s="49"/>
      <c r="B344" s="50"/>
      <c r="C344" s="51"/>
      <c r="D344" s="52"/>
      <c r="E344" s="52"/>
      <c r="F344" s="52"/>
      <c r="G344" s="52"/>
      <c r="H344" s="52"/>
      <c r="I344" s="52"/>
      <c r="J344" s="52"/>
      <c r="K344" s="52"/>
      <c r="L344" s="52"/>
      <c r="M344" s="53"/>
    </row>
    <row r="345" spans="1:13" s="1" customFormat="1" ht="15" customHeight="1" x14ac:dyDescent="0.15">
      <c r="A345" s="236" t="s">
        <v>158</v>
      </c>
      <c r="B345" s="236"/>
      <c r="C345" s="236"/>
      <c r="D345" s="236"/>
      <c r="E345" s="236"/>
      <c r="F345" s="236"/>
      <c r="G345" s="236"/>
      <c r="H345" s="236"/>
      <c r="I345" s="236"/>
      <c r="J345" s="236"/>
      <c r="K345" s="236"/>
      <c r="L345" s="236"/>
      <c r="M345" s="28"/>
    </row>
    <row r="346" spans="1:13" s="5" customFormat="1" ht="15" customHeight="1" x14ac:dyDescent="0.15">
      <c r="A346" s="238" t="s">
        <v>61</v>
      </c>
      <c r="B346" s="239"/>
      <c r="C346" s="225" t="s">
        <v>62</v>
      </c>
      <c r="D346" s="38">
        <v>1</v>
      </c>
      <c r="E346" s="38">
        <v>2</v>
      </c>
      <c r="F346" s="38">
        <v>3</v>
      </c>
      <c r="G346" s="38">
        <v>4</v>
      </c>
      <c r="H346" s="38">
        <v>5</v>
      </c>
      <c r="I346" s="250" t="s">
        <v>9</v>
      </c>
      <c r="J346" s="39" t="s">
        <v>2</v>
      </c>
      <c r="K346" s="38">
        <v>3</v>
      </c>
      <c r="L346" s="38" t="s">
        <v>3</v>
      </c>
      <c r="M346" s="93"/>
    </row>
    <row r="347" spans="1:13" s="5" customFormat="1" ht="30" customHeight="1" x14ac:dyDescent="0.15">
      <c r="A347" s="240"/>
      <c r="B347" s="241"/>
      <c r="C347" s="226"/>
      <c r="D347" s="87" t="s">
        <v>6</v>
      </c>
      <c r="E347" s="87" t="s">
        <v>4</v>
      </c>
      <c r="F347" s="87" t="s">
        <v>11</v>
      </c>
      <c r="G347" s="87" t="s">
        <v>5</v>
      </c>
      <c r="H347" s="87" t="s">
        <v>112</v>
      </c>
      <c r="I347" s="275"/>
      <c r="J347" s="88" t="s">
        <v>10</v>
      </c>
      <c r="K347" s="87" t="s">
        <v>11</v>
      </c>
      <c r="L347" s="87" t="s">
        <v>8</v>
      </c>
      <c r="M347" s="93"/>
    </row>
    <row r="348" spans="1:13" s="5" customFormat="1" ht="15" customHeight="1" x14ac:dyDescent="0.15">
      <c r="A348" s="234" t="s">
        <v>297</v>
      </c>
      <c r="B348" s="234" t="s">
        <v>196</v>
      </c>
      <c r="C348" s="225" t="s">
        <v>305</v>
      </c>
      <c r="D348" s="204">
        <v>314</v>
      </c>
      <c r="E348" s="204">
        <v>755</v>
      </c>
      <c r="F348" s="204">
        <v>611</v>
      </c>
      <c r="G348" s="205">
        <v>165</v>
      </c>
      <c r="H348" s="204">
        <v>105</v>
      </c>
      <c r="I348" s="206">
        <v>107</v>
      </c>
      <c r="J348" s="207">
        <f t="shared" ref="J348:J349" si="126">+D348+E348</f>
        <v>1069</v>
      </c>
      <c r="K348" s="204">
        <f t="shared" ref="K348:K349" si="127">+F348</f>
        <v>611</v>
      </c>
      <c r="L348" s="204">
        <f>+G348+H348</f>
        <v>270</v>
      </c>
      <c r="M348" s="93"/>
    </row>
    <row r="349" spans="1:13" s="5" customFormat="1" ht="15" customHeight="1" x14ac:dyDescent="0.15">
      <c r="A349" s="234"/>
      <c r="B349" s="234"/>
      <c r="C349" s="226"/>
      <c r="D349" s="33">
        <f>+D348/SUM($D348:$I348)*100</f>
        <v>15.264948954788526</v>
      </c>
      <c r="E349" s="33">
        <f t="shared" ref="E349:H349" si="128">+E348/SUM($D348:$I348)*100</f>
        <v>36.703937773456488</v>
      </c>
      <c r="F349" s="33">
        <f t="shared" si="128"/>
        <v>29.70345162858532</v>
      </c>
      <c r="G349" s="46">
        <f t="shared" si="128"/>
        <v>8.0213903743315509</v>
      </c>
      <c r="H349" s="33">
        <f t="shared" si="128"/>
        <v>5.1045211473018961</v>
      </c>
      <c r="I349" s="47">
        <f>+I348/SUM($D348:$I348)*100</f>
        <v>5.2017501215362181</v>
      </c>
      <c r="J349" s="89">
        <f t="shared" si="126"/>
        <v>51.96888672824501</v>
      </c>
      <c r="K349" s="90">
        <f t="shared" si="127"/>
        <v>29.70345162858532</v>
      </c>
      <c r="L349" s="90">
        <f t="shared" ref="L349" si="129">+G349+H349</f>
        <v>13.125911521633448</v>
      </c>
      <c r="M349" s="93"/>
    </row>
    <row r="350" spans="1:13" s="5" customFormat="1" ht="15" customHeight="1" x14ac:dyDescent="0.15">
      <c r="A350" s="234"/>
      <c r="B350" s="234"/>
      <c r="C350" s="225" t="s">
        <v>266</v>
      </c>
      <c r="D350" s="204">
        <v>276</v>
      </c>
      <c r="E350" s="204">
        <v>730</v>
      </c>
      <c r="F350" s="204">
        <v>636</v>
      </c>
      <c r="G350" s="205">
        <v>127</v>
      </c>
      <c r="H350" s="204">
        <v>106</v>
      </c>
      <c r="I350" s="206">
        <v>111</v>
      </c>
      <c r="J350" s="207">
        <f t="shared" ref="J350:J353" si="130">+D350+E350</f>
        <v>1006</v>
      </c>
      <c r="K350" s="204">
        <f t="shared" ref="K350:K353" si="131">+F350</f>
        <v>636</v>
      </c>
      <c r="L350" s="204">
        <f t="shared" ref="L350:L353" si="132">+G350+H350</f>
        <v>233</v>
      </c>
      <c r="M350" s="93"/>
    </row>
    <row r="351" spans="1:13" s="5" customFormat="1" ht="15" customHeight="1" x14ac:dyDescent="0.15">
      <c r="A351" s="234"/>
      <c r="B351" s="234"/>
      <c r="C351" s="226"/>
      <c r="D351" s="33">
        <f>+D350/SUM($D350:$I350)*100</f>
        <v>13.897280966767372</v>
      </c>
      <c r="E351" s="33">
        <f t="shared" ref="E351:H351" si="133">+E350/SUM($D350:$I350)*100</f>
        <v>36.75730110775428</v>
      </c>
      <c r="F351" s="33">
        <f t="shared" si="133"/>
        <v>32.024169184290031</v>
      </c>
      <c r="G351" s="46">
        <f t="shared" si="133"/>
        <v>6.3947633434038265</v>
      </c>
      <c r="H351" s="33">
        <f t="shared" si="133"/>
        <v>5.3373615307150049</v>
      </c>
      <c r="I351" s="47">
        <f>+I350/SUM($D350:$I350)*100</f>
        <v>5.5891238670694863</v>
      </c>
      <c r="J351" s="89">
        <f t="shared" si="130"/>
        <v>50.654582074521656</v>
      </c>
      <c r="K351" s="90">
        <f t="shared" si="131"/>
        <v>32.024169184290031</v>
      </c>
      <c r="L351" s="90">
        <f t="shared" si="132"/>
        <v>11.732124874118831</v>
      </c>
      <c r="M351" s="93"/>
    </row>
    <row r="352" spans="1:13" s="5" customFormat="1" ht="15" customHeight="1" x14ac:dyDescent="0.15">
      <c r="A352" s="234"/>
      <c r="B352" s="234"/>
      <c r="C352" s="225" t="s">
        <v>163</v>
      </c>
      <c r="D352" s="204">
        <v>451</v>
      </c>
      <c r="E352" s="204">
        <v>817</v>
      </c>
      <c r="F352" s="204">
        <v>563</v>
      </c>
      <c r="G352" s="205">
        <v>123</v>
      </c>
      <c r="H352" s="204">
        <v>111</v>
      </c>
      <c r="I352" s="206">
        <v>118</v>
      </c>
      <c r="J352" s="207">
        <f t="shared" si="130"/>
        <v>1268</v>
      </c>
      <c r="K352" s="204">
        <f t="shared" si="131"/>
        <v>563</v>
      </c>
      <c r="L352" s="204">
        <f t="shared" si="132"/>
        <v>234</v>
      </c>
      <c r="M352" s="93"/>
    </row>
    <row r="353" spans="1:13" s="5" customFormat="1" ht="15" customHeight="1" x14ac:dyDescent="0.15">
      <c r="A353" s="234"/>
      <c r="B353" s="234"/>
      <c r="C353" s="226"/>
      <c r="D353" s="33">
        <f t="shared" ref="D353:I353" si="134">+D352/SUM($D352:$I352)*100</f>
        <v>20.659642693540999</v>
      </c>
      <c r="E353" s="33">
        <f t="shared" si="134"/>
        <v>37.425561154374712</v>
      </c>
      <c r="F353" s="33">
        <f t="shared" si="134"/>
        <v>25.790196976637652</v>
      </c>
      <c r="G353" s="46">
        <f t="shared" si="134"/>
        <v>5.6344480073293628</v>
      </c>
      <c r="H353" s="33">
        <f t="shared" si="134"/>
        <v>5.0847457627118651</v>
      </c>
      <c r="I353" s="47">
        <f t="shared" si="134"/>
        <v>5.4054054054054053</v>
      </c>
      <c r="J353" s="89">
        <f t="shared" si="130"/>
        <v>58.085203847915707</v>
      </c>
      <c r="K353" s="90">
        <f t="shared" si="131"/>
        <v>25.790196976637652</v>
      </c>
      <c r="L353" s="90">
        <f t="shared" si="132"/>
        <v>10.719193770041228</v>
      </c>
      <c r="M353" s="93"/>
    </row>
    <row r="354" spans="1:13" s="5" customFormat="1" ht="15" customHeight="1" x14ac:dyDescent="0.15">
      <c r="A354" s="188"/>
      <c r="B354" s="170"/>
      <c r="C354" s="115"/>
      <c r="D354" s="136"/>
      <c r="E354" s="136"/>
      <c r="F354" s="136"/>
      <c r="G354" s="136"/>
      <c r="H354" s="136"/>
      <c r="I354" s="136"/>
      <c r="J354" s="137"/>
      <c r="K354" s="137"/>
      <c r="L354" s="106"/>
      <c r="M354" s="93"/>
    </row>
    <row r="355" spans="1:13" s="3" customFormat="1" ht="15" customHeight="1" x14ac:dyDescent="0.15">
      <c r="A355" s="238" t="s">
        <v>61</v>
      </c>
      <c r="B355" s="239"/>
      <c r="C355" s="225" t="s">
        <v>62</v>
      </c>
      <c r="D355" s="38">
        <v>1</v>
      </c>
      <c r="E355" s="38">
        <v>2</v>
      </c>
      <c r="F355" s="38">
        <v>3</v>
      </c>
      <c r="G355" s="38">
        <v>4</v>
      </c>
      <c r="H355" s="38">
        <v>5</v>
      </c>
      <c r="I355" s="250" t="s">
        <v>9</v>
      </c>
      <c r="J355" s="112" t="s">
        <v>2</v>
      </c>
      <c r="K355" s="38">
        <v>3</v>
      </c>
      <c r="L355" s="38" t="s">
        <v>3</v>
      </c>
      <c r="M355" s="31"/>
    </row>
    <row r="356" spans="1:13" s="3" customFormat="1" ht="29.25" customHeight="1" x14ac:dyDescent="0.15">
      <c r="A356" s="240"/>
      <c r="B356" s="241"/>
      <c r="C356" s="242"/>
      <c r="D356" s="40" t="s">
        <v>16</v>
      </c>
      <c r="E356" s="40" t="s">
        <v>124</v>
      </c>
      <c r="F356" s="40" t="s">
        <v>11</v>
      </c>
      <c r="G356" s="40" t="s">
        <v>117</v>
      </c>
      <c r="H356" s="40" t="s">
        <v>17</v>
      </c>
      <c r="I356" s="275"/>
      <c r="J356" s="41" t="s">
        <v>16</v>
      </c>
      <c r="K356" s="40" t="s">
        <v>11</v>
      </c>
      <c r="L356" s="40" t="s">
        <v>17</v>
      </c>
      <c r="M356" s="31"/>
    </row>
    <row r="357" spans="1:13" s="12" customFormat="1" ht="15" customHeight="1" x14ac:dyDescent="0.15">
      <c r="A357" s="235" t="s">
        <v>160</v>
      </c>
      <c r="B357" s="234" t="s">
        <v>197</v>
      </c>
      <c r="C357" s="225" t="s">
        <v>305</v>
      </c>
      <c r="D357" s="204">
        <v>126</v>
      </c>
      <c r="E357" s="204">
        <v>493</v>
      </c>
      <c r="F357" s="204">
        <v>689</v>
      </c>
      <c r="G357" s="205">
        <v>449</v>
      </c>
      <c r="H357" s="204">
        <v>212</v>
      </c>
      <c r="I357" s="206">
        <v>88</v>
      </c>
      <c r="J357" s="207">
        <f t="shared" ref="J357:J362" si="135">+D357+E357</f>
        <v>619</v>
      </c>
      <c r="K357" s="204">
        <f t="shared" ref="K357:K362" si="136">+F357</f>
        <v>689</v>
      </c>
      <c r="L357" s="204">
        <f t="shared" ref="L357:L362" si="137">+G357+H357</f>
        <v>661</v>
      </c>
      <c r="M357" s="45"/>
    </row>
    <row r="358" spans="1:13" s="3" customFormat="1" ht="15" customHeight="1" x14ac:dyDescent="0.15">
      <c r="A358" s="235"/>
      <c r="B358" s="234"/>
      <c r="C358" s="226"/>
      <c r="D358" s="33">
        <f t="shared" ref="D358:I358" si="138">+D357/SUM($D357:$I357)*100</f>
        <v>6.1254253767622755</v>
      </c>
      <c r="E358" s="33">
        <f t="shared" si="138"/>
        <v>23.966942148760332</v>
      </c>
      <c r="F358" s="33">
        <f t="shared" si="138"/>
        <v>33.495381623723866</v>
      </c>
      <c r="G358" s="46">
        <f t="shared" si="138"/>
        <v>21.82790471560525</v>
      </c>
      <c r="H358" s="33">
        <f>+H357/SUM($D357:$I357)*100</f>
        <v>10.306271268838113</v>
      </c>
      <c r="I358" s="47">
        <f t="shared" si="138"/>
        <v>4.2780748663101598</v>
      </c>
      <c r="J358" s="89">
        <f t="shared" si="135"/>
        <v>30.092367525522608</v>
      </c>
      <c r="K358" s="90">
        <f t="shared" si="136"/>
        <v>33.495381623723866</v>
      </c>
      <c r="L358" s="90">
        <f t="shared" si="137"/>
        <v>32.13417598444336</v>
      </c>
      <c r="M358" s="31"/>
    </row>
    <row r="359" spans="1:13" s="12" customFormat="1" ht="15" customHeight="1" x14ac:dyDescent="0.15">
      <c r="A359" s="235"/>
      <c r="B359" s="234"/>
      <c r="C359" s="225" t="s">
        <v>266</v>
      </c>
      <c r="D359" s="204">
        <v>121</v>
      </c>
      <c r="E359" s="204">
        <v>556</v>
      </c>
      <c r="F359" s="204">
        <v>634</v>
      </c>
      <c r="G359" s="205">
        <v>402</v>
      </c>
      <c r="H359" s="204">
        <v>178</v>
      </c>
      <c r="I359" s="206">
        <v>95</v>
      </c>
      <c r="J359" s="207">
        <f t="shared" si="135"/>
        <v>677</v>
      </c>
      <c r="K359" s="204">
        <f t="shared" si="136"/>
        <v>634</v>
      </c>
      <c r="L359" s="204">
        <f t="shared" si="137"/>
        <v>580</v>
      </c>
      <c r="M359" s="45"/>
    </row>
    <row r="360" spans="1:13" s="3" customFormat="1" ht="15" customHeight="1" x14ac:dyDescent="0.15">
      <c r="A360" s="235"/>
      <c r="B360" s="234"/>
      <c r="C360" s="226"/>
      <c r="D360" s="33">
        <f t="shared" ref="D360:I360" si="139">+D359/SUM($D359:$I359)*100</f>
        <v>6.0926485397784491</v>
      </c>
      <c r="E360" s="33">
        <f t="shared" si="139"/>
        <v>27.995971802618332</v>
      </c>
      <c r="F360" s="33">
        <f t="shared" si="139"/>
        <v>31.923464249748239</v>
      </c>
      <c r="G360" s="46">
        <f t="shared" si="139"/>
        <v>20.241691842900302</v>
      </c>
      <c r="H360" s="33">
        <f t="shared" si="139"/>
        <v>8.9627391742195357</v>
      </c>
      <c r="I360" s="47">
        <f t="shared" si="139"/>
        <v>4.7834843907351461</v>
      </c>
      <c r="J360" s="89">
        <f t="shared" si="135"/>
        <v>34.08862034239678</v>
      </c>
      <c r="K360" s="90">
        <f t="shared" si="136"/>
        <v>31.923464249748239</v>
      </c>
      <c r="L360" s="90">
        <f t="shared" si="137"/>
        <v>29.204431017119838</v>
      </c>
      <c r="M360" s="31"/>
    </row>
    <row r="361" spans="1:13" s="12" customFormat="1" ht="15" customHeight="1" x14ac:dyDescent="0.15">
      <c r="A361" s="235"/>
      <c r="B361" s="234"/>
      <c r="C361" s="225" t="s">
        <v>163</v>
      </c>
      <c r="D361" s="204">
        <v>181</v>
      </c>
      <c r="E361" s="204">
        <v>621</v>
      </c>
      <c r="F361" s="204">
        <v>707</v>
      </c>
      <c r="G361" s="205">
        <v>402</v>
      </c>
      <c r="H361" s="204">
        <v>167</v>
      </c>
      <c r="I361" s="206">
        <v>105</v>
      </c>
      <c r="J361" s="207">
        <f t="shared" si="135"/>
        <v>802</v>
      </c>
      <c r="K361" s="204">
        <f t="shared" si="136"/>
        <v>707</v>
      </c>
      <c r="L361" s="204">
        <f t="shared" si="137"/>
        <v>569</v>
      </c>
      <c r="M361" s="45"/>
    </row>
    <row r="362" spans="1:13" s="3" customFormat="1" ht="15" customHeight="1" x14ac:dyDescent="0.15">
      <c r="A362" s="235"/>
      <c r="B362" s="234"/>
      <c r="C362" s="226"/>
      <c r="D362" s="33">
        <f t="shared" ref="D362:I362" si="140">+D361/SUM($D361:$I361)*100</f>
        <v>8.2913421896472741</v>
      </c>
      <c r="E362" s="33">
        <f t="shared" si="140"/>
        <v>28.447091158955569</v>
      </c>
      <c r="F362" s="33">
        <f t="shared" si="140"/>
        <v>32.386623912047639</v>
      </c>
      <c r="G362" s="46">
        <f t="shared" si="140"/>
        <v>18.415025194686212</v>
      </c>
      <c r="H362" s="33">
        <f t="shared" si="140"/>
        <v>7.6500229042601928</v>
      </c>
      <c r="I362" s="47">
        <f t="shared" si="140"/>
        <v>4.8098946404031153</v>
      </c>
      <c r="J362" s="89">
        <f t="shared" si="135"/>
        <v>36.73843334860284</v>
      </c>
      <c r="K362" s="90">
        <f t="shared" si="136"/>
        <v>32.386623912047639</v>
      </c>
      <c r="L362" s="90">
        <f t="shared" si="137"/>
        <v>26.065048098946406</v>
      </c>
      <c r="M362" s="31"/>
    </row>
    <row r="363" spans="1:13" s="5" customFormat="1" ht="15" customHeight="1" x14ac:dyDescent="0.15">
      <c r="A363" s="188"/>
      <c r="B363" s="170"/>
      <c r="C363" s="115"/>
      <c r="D363" s="136"/>
      <c r="E363" s="136"/>
      <c r="F363" s="136"/>
      <c r="G363" s="136"/>
      <c r="H363" s="136"/>
      <c r="I363" s="136"/>
      <c r="J363" s="137"/>
      <c r="K363" s="137"/>
      <c r="L363" s="106"/>
      <c r="M363" s="93"/>
    </row>
    <row r="364" spans="1:13" s="3" customFormat="1" ht="15" customHeight="1" x14ac:dyDescent="0.15">
      <c r="A364" s="238" t="s">
        <v>61</v>
      </c>
      <c r="B364" s="239"/>
      <c r="C364" s="225" t="s">
        <v>62</v>
      </c>
      <c r="D364" s="38">
        <v>1</v>
      </c>
      <c r="E364" s="38">
        <v>2</v>
      </c>
      <c r="F364" s="38">
        <v>3</v>
      </c>
      <c r="G364" s="38">
        <v>4</v>
      </c>
      <c r="H364" s="38">
        <v>5</v>
      </c>
      <c r="I364" s="250" t="s">
        <v>9</v>
      </c>
      <c r="J364" s="112" t="s">
        <v>2</v>
      </c>
      <c r="K364" s="38">
        <v>3</v>
      </c>
      <c r="L364" s="38" t="s">
        <v>3</v>
      </c>
      <c r="M364" s="31"/>
    </row>
    <row r="365" spans="1:13" s="3" customFormat="1" ht="29.25" customHeight="1" x14ac:dyDescent="0.15">
      <c r="A365" s="240"/>
      <c r="B365" s="241"/>
      <c r="C365" s="242"/>
      <c r="D365" s="40" t="s">
        <v>16</v>
      </c>
      <c r="E365" s="40" t="s">
        <v>124</v>
      </c>
      <c r="F365" s="40" t="s">
        <v>11</v>
      </c>
      <c r="G365" s="40" t="s">
        <v>117</v>
      </c>
      <c r="H365" s="40" t="s">
        <v>17</v>
      </c>
      <c r="I365" s="275"/>
      <c r="J365" s="41" t="s">
        <v>16</v>
      </c>
      <c r="K365" s="40" t="s">
        <v>11</v>
      </c>
      <c r="L365" s="40" t="s">
        <v>17</v>
      </c>
      <c r="M365" s="31"/>
    </row>
    <row r="366" spans="1:13" s="12" customFormat="1" ht="15" customHeight="1" x14ac:dyDescent="0.15">
      <c r="A366" s="235" t="s">
        <v>267</v>
      </c>
      <c r="B366" s="234" t="s">
        <v>198</v>
      </c>
      <c r="C366" s="225" t="s">
        <v>305</v>
      </c>
      <c r="D366" s="204">
        <v>128</v>
      </c>
      <c r="E366" s="204">
        <v>497</v>
      </c>
      <c r="F366" s="204">
        <v>791</v>
      </c>
      <c r="G366" s="205">
        <v>379</v>
      </c>
      <c r="H366" s="204">
        <v>170</v>
      </c>
      <c r="I366" s="206">
        <v>92</v>
      </c>
      <c r="J366" s="207">
        <f t="shared" ref="J366:J389" si="141">+D366+E366</f>
        <v>625</v>
      </c>
      <c r="K366" s="204">
        <f t="shared" ref="K366:K389" si="142">+F366</f>
        <v>791</v>
      </c>
      <c r="L366" s="204">
        <f t="shared" ref="L366:L389" si="143">+G366+H366</f>
        <v>549</v>
      </c>
      <c r="M366" s="45"/>
    </row>
    <row r="367" spans="1:13" s="3" customFormat="1" ht="15" customHeight="1" x14ac:dyDescent="0.15">
      <c r="A367" s="235"/>
      <c r="B367" s="234"/>
      <c r="C367" s="226"/>
      <c r="D367" s="33">
        <f>+D366/SUM($D366:$I366)*100</f>
        <v>6.2226543509965966</v>
      </c>
      <c r="E367" s="33">
        <f t="shared" ref="E367:I367" si="144">+E366/SUM($D366:$I366)*100</f>
        <v>24.161400097228974</v>
      </c>
      <c r="F367" s="33">
        <f t="shared" si="144"/>
        <v>38.454059309674285</v>
      </c>
      <c r="G367" s="46">
        <f t="shared" si="144"/>
        <v>18.424890617403985</v>
      </c>
      <c r="H367" s="33">
        <f t="shared" si="144"/>
        <v>8.2644628099173563</v>
      </c>
      <c r="I367" s="47">
        <f t="shared" si="144"/>
        <v>4.4725328147788037</v>
      </c>
      <c r="J367" s="89">
        <f t="shared" si="141"/>
        <v>30.384054448225569</v>
      </c>
      <c r="K367" s="90">
        <f t="shared" si="142"/>
        <v>38.454059309674285</v>
      </c>
      <c r="L367" s="90">
        <f t="shared" si="143"/>
        <v>26.689353427321343</v>
      </c>
      <c r="M367" s="31"/>
    </row>
    <row r="368" spans="1:13" s="12" customFormat="1" ht="15" customHeight="1" x14ac:dyDescent="0.15">
      <c r="A368" s="235"/>
      <c r="B368" s="234"/>
      <c r="C368" s="225" t="s">
        <v>266</v>
      </c>
      <c r="D368" s="204">
        <v>134</v>
      </c>
      <c r="E368" s="204">
        <v>547</v>
      </c>
      <c r="F368" s="204">
        <v>743</v>
      </c>
      <c r="G368" s="205">
        <v>327</v>
      </c>
      <c r="H368" s="204">
        <v>127</v>
      </c>
      <c r="I368" s="206">
        <v>108</v>
      </c>
      <c r="J368" s="207">
        <f t="shared" si="141"/>
        <v>681</v>
      </c>
      <c r="K368" s="204">
        <f t="shared" si="142"/>
        <v>743</v>
      </c>
      <c r="L368" s="204">
        <f t="shared" si="143"/>
        <v>454</v>
      </c>
      <c r="M368" s="45"/>
    </row>
    <row r="369" spans="1:13" s="3" customFormat="1" ht="15" customHeight="1" x14ac:dyDescent="0.15">
      <c r="A369" s="235"/>
      <c r="B369" s="234"/>
      <c r="C369" s="226"/>
      <c r="D369" s="33">
        <f>+D368/SUM($D368:$I368)*100</f>
        <v>6.7472306143001006</v>
      </c>
      <c r="E369" s="33">
        <f t="shared" ref="E369:I369" si="145">+E368/SUM($D368:$I368)*100</f>
        <v>27.542799597180263</v>
      </c>
      <c r="F369" s="33">
        <f t="shared" si="145"/>
        <v>37.411883182275929</v>
      </c>
      <c r="G369" s="46">
        <f t="shared" si="145"/>
        <v>16.465256797583081</v>
      </c>
      <c r="H369" s="33">
        <f t="shared" si="145"/>
        <v>6.3947633434038265</v>
      </c>
      <c r="I369" s="47">
        <f t="shared" si="145"/>
        <v>5.4380664652567976</v>
      </c>
      <c r="J369" s="89">
        <f t="shared" si="141"/>
        <v>34.290030211480364</v>
      </c>
      <c r="K369" s="90">
        <f t="shared" si="142"/>
        <v>37.411883182275929</v>
      </c>
      <c r="L369" s="90">
        <f t="shared" si="143"/>
        <v>22.860020140986908</v>
      </c>
      <c r="M369" s="31"/>
    </row>
    <row r="370" spans="1:13" s="12" customFormat="1" ht="15" customHeight="1" x14ac:dyDescent="0.15">
      <c r="A370" s="235"/>
      <c r="B370" s="234"/>
      <c r="C370" s="225" t="s">
        <v>163</v>
      </c>
      <c r="D370" s="204">
        <v>176</v>
      </c>
      <c r="E370" s="204">
        <v>646</v>
      </c>
      <c r="F370" s="204">
        <v>785</v>
      </c>
      <c r="G370" s="205">
        <v>340</v>
      </c>
      <c r="H370" s="204">
        <v>130</v>
      </c>
      <c r="I370" s="206">
        <v>106</v>
      </c>
      <c r="J370" s="207">
        <f t="shared" si="141"/>
        <v>822</v>
      </c>
      <c r="K370" s="204">
        <f t="shared" si="142"/>
        <v>785</v>
      </c>
      <c r="L370" s="204">
        <f t="shared" si="143"/>
        <v>470</v>
      </c>
      <c r="M370" s="45"/>
    </row>
    <row r="371" spans="1:13" s="3" customFormat="1" ht="15" customHeight="1" x14ac:dyDescent="0.15">
      <c r="A371" s="235"/>
      <c r="B371" s="234"/>
      <c r="C371" s="226"/>
      <c r="D371" s="33">
        <f t="shared" ref="D371:I371" si="146">+D370/SUM($D370:$I370)*100</f>
        <v>8.0622995877233166</v>
      </c>
      <c r="E371" s="33">
        <f t="shared" si="146"/>
        <v>29.592304168575357</v>
      </c>
      <c r="F371" s="33">
        <f t="shared" si="146"/>
        <v>35.959688502061383</v>
      </c>
      <c r="G371" s="46">
        <f t="shared" si="146"/>
        <v>15.574896930829135</v>
      </c>
      <c r="H371" s="33">
        <f t="shared" si="146"/>
        <v>5.9551076500229039</v>
      </c>
      <c r="I371" s="47">
        <f t="shared" si="146"/>
        <v>4.8557031607879066</v>
      </c>
      <c r="J371" s="89">
        <f t="shared" si="141"/>
        <v>37.65460375629867</v>
      </c>
      <c r="K371" s="90">
        <f t="shared" si="142"/>
        <v>35.959688502061383</v>
      </c>
      <c r="L371" s="90">
        <f t="shared" si="143"/>
        <v>21.53000458085204</v>
      </c>
      <c r="M371" s="31"/>
    </row>
    <row r="372" spans="1:13" s="12" customFormat="1" ht="15" customHeight="1" x14ac:dyDescent="0.15">
      <c r="A372" s="225" t="s">
        <v>268</v>
      </c>
      <c r="B372" s="243" t="s">
        <v>199</v>
      </c>
      <c r="C372" s="225" t="s">
        <v>305</v>
      </c>
      <c r="D372" s="204">
        <v>789</v>
      </c>
      <c r="E372" s="204">
        <v>841</v>
      </c>
      <c r="F372" s="204">
        <v>300</v>
      </c>
      <c r="G372" s="205">
        <v>27</v>
      </c>
      <c r="H372" s="204">
        <v>20</v>
      </c>
      <c r="I372" s="206">
        <v>80</v>
      </c>
      <c r="J372" s="207">
        <f t="shared" si="141"/>
        <v>1630</v>
      </c>
      <c r="K372" s="204">
        <f t="shared" si="142"/>
        <v>300</v>
      </c>
      <c r="L372" s="204">
        <f t="shared" si="143"/>
        <v>47</v>
      </c>
      <c r="M372" s="45"/>
    </row>
    <row r="373" spans="1:13" s="3" customFormat="1" ht="15" customHeight="1" x14ac:dyDescent="0.15">
      <c r="A373" s="242"/>
      <c r="B373" s="292"/>
      <c r="C373" s="226"/>
      <c r="D373" s="33">
        <f>+D372/SUM($D372:$I372)*100</f>
        <v>38.356830335439959</v>
      </c>
      <c r="E373" s="33">
        <f t="shared" ref="E373:I373" si="147">+E372/SUM($D372:$I372)*100</f>
        <v>40.884783665532325</v>
      </c>
      <c r="F373" s="33">
        <f t="shared" si="147"/>
        <v>14.584346135148273</v>
      </c>
      <c r="G373" s="46">
        <f t="shared" si="147"/>
        <v>1.3125911521633447</v>
      </c>
      <c r="H373" s="33">
        <f t="shared" si="147"/>
        <v>0.9722897423432183</v>
      </c>
      <c r="I373" s="47">
        <f t="shared" si="147"/>
        <v>3.8891589693728732</v>
      </c>
      <c r="J373" s="89">
        <f t="shared" si="141"/>
        <v>79.241614000972277</v>
      </c>
      <c r="K373" s="90">
        <f t="shared" si="142"/>
        <v>14.584346135148273</v>
      </c>
      <c r="L373" s="90">
        <f t="shared" si="143"/>
        <v>2.2848808945065628</v>
      </c>
      <c r="M373" s="31"/>
    </row>
    <row r="374" spans="1:13" s="12" customFormat="1" ht="15" customHeight="1" x14ac:dyDescent="0.15">
      <c r="A374" s="242"/>
      <c r="B374" s="292"/>
      <c r="C374" s="225" t="s">
        <v>266</v>
      </c>
      <c r="D374" s="204">
        <v>711</v>
      </c>
      <c r="E374" s="204">
        <v>814</v>
      </c>
      <c r="F374" s="204">
        <v>321</v>
      </c>
      <c r="G374" s="205">
        <v>30</v>
      </c>
      <c r="H374" s="204">
        <v>17</v>
      </c>
      <c r="I374" s="206">
        <v>93</v>
      </c>
      <c r="J374" s="207">
        <f t="shared" si="141"/>
        <v>1525</v>
      </c>
      <c r="K374" s="204">
        <f t="shared" si="142"/>
        <v>321</v>
      </c>
      <c r="L374" s="204">
        <f t="shared" si="143"/>
        <v>47</v>
      </c>
      <c r="M374" s="45"/>
    </row>
    <row r="375" spans="1:13" s="3" customFormat="1" ht="15" customHeight="1" x14ac:dyDescent="0.15">
      <c r="A375" s="242"/>
      <c r="B375" s="292"/>
      <c r="C375" s="226"/>
      <c r="D375" s="33">
        <f>+D374/SUM($D374:$I374)*100</f>
        <v>35.800604229607252</v>
      </c>
      <c r="E375" s="33">
        <f t="shared" ref="E375:I375" si="148">+E374/SUM($D374:$I374)*100</f>
        <v>40.986908358509567</v>
      </c>
      <c r="F375" s="33">
        <f t="shared" si="148"/>
        <v>16.163141993957701</v>
      </c>
      <c r="G375" s="46">
        <f t="shared" si="148"/>
        <v>1.5105740181268883</v>
      </c>
      <c r="H375" s="33">
        <f t="shared" si="148"/>
        <v>0.85599194360523667</v>
      </c>
      <c r="I375" s="47">
        <f t="shared" si="148"/>
        <v>4.6827794561933533</v>
      </c>
      <c r="J375" s="89">
        <f t="shared" si="141"/>
        <v>76.787512588116812</v>
      </c>
      <c r="K375" s="90">
        <f t="shared" si="142"/>
        <v>16.163141993957701</v>
      </c>
      <c r="L375" s="90">
        <f t="shared" si="143"/>
        <v>2.3665659617321251</v>
      </c>
      <c r="M375" s="31"/>
    </row>
    <row r="376" spans="1:13" s="12" customFormat="1" ht="15" customHeight="1" x14ac:dyDescent="0.15">
      <c r="A376" s="242"/>
      <c r="B376" s="292"/>
      <c r="C376" s="225" t="s">
        <v>163</v>
      </c>
      <c r="D376" s="204">
        <v>899</v>
      </c>
      <c r="E376" s="204">
        <v>877</v>
      </c>
      <c r="F376" s="204">
        <v>269</v>
      </c>
      <c r="G376" s="205">
        <v>31</v>
      </c>
      <c r="H376" s="204">
        <v>15</v>
      </c>
      <c r="I376" s="206">
        <v>92</v>
      </c>
      <c r="J376" s="207">
        <f t="shared" si="141"/>
        <v>1776</v>
      </c>
      <c r="K376" s="204">
        <f t="shared" si="142"/>
        <v>269</v>
      </c>
      <c r="L376" s="204">
        <f t="shared" si="143"/>
        <v>46</v>
      </c>
      <c r="M376" s="45"/>
    </row>
    <row r="377" spans="1:13" s="3" customFormat="1" ht="15" customHeight="1" x14ac:dyDescent="0.15">
      <c r="A377" s="226"/>
      <c r="B377" s="244"/>
      <c r="C377" s="226"/>
      <c r="D377" s="33">
        <f t="shared" ref="D377:I377" si="149">+D376/SUM($D376:$I376)*100</f>
        <v>41.181859825927624</v>
      </c>
      <c r="E377" s="33">
        <f t="shared" si="149"/>
        <v>40.174072377462203</v>
      </c>
      <c r="F377" s="33">
        <f t="shared" si="149"/>
        <v>12.322491983508934</v>
      </c>
      <c r="G377" s="46">
        <f t="shared" si="149"/>
        <v>1.4200641319285385</v>
      </c>
      <c r="H377" s="33">
        <f t="shared" si="149"/>
        <v>0.6871278057718736</v>
      </c>
      <c r="I377" s="47">
        <f t="shared" si="149"/>
        <v>4.2143838754008245</v>
      </c>
      <c r="J377" s="89">
        <f t="shared" si="141"/>
        <v>81.355932203389827</v>
      </c>
      <c r="K377" s="90">
        <f t="shared" si="142"/>
        <v>12.322491983508934</v>
      </c>
      <c r="L377" s="90">
        <f t="shared" si="143"/>
        <v>2.1071919377004122</v>
      </c>
      <c r="M377" s="31"/>
    </row>
    <row r="378" spans="1:13" s="12" customFormat="1" ht="15" customHeight="1" x14ac:dyDescent="0.15">
      <c r="A378" s="225" t="s">
        <v>298</v>
      </c>
      <c r="B378" s="243" t="s">
        <v>200</v>
      </c>
      <c r="C378" s="225" t="s">
        <v>305</v>
      </c>
      <c r="D378" s="204">
        <v>711</v>
      </c>
      <c r="E378" s="204">
        <v>830</v>
      </c>
      <c r="F378" s="204">
        <v>372</v>
      </c>
      <c r="G378" s="205">
        <v>41</v>
      </c>
      <c r="H378" s="204">
        <v>17</v>
      </c>
      <c r="I378" s="206">
        <v>86</v>
      </c>
      <c r="J378" s="207">
        <f t="shared" si="141"/>
        <v>1541</v>
      </c>
      <c r="K378" s="204">
        <f t="shared" si="142"/>
        <v>372</v>
      </c>
      <c r="L378" s="204">
        <f t="shared" si="143"/>
        <v>58</v>
      </c>
      <c r="M378" s="45"/>
    </row>
    <row r="379" spans="1:13" s="3" customFormat="1" ht="15" customHeight="1" x14ac:dyDescent="0.15">
      <c r="A379" s="242"/>
      <c r="B379" s="292"/>
      <c r="C379" s="226"/>
      <c r="D379" s="33">
        <f>+D378/SUM($D378:$I378)*100</f>
        <v>34.564900340301406</v>
      </c>
      <c r="E379" s="33">
        <f t="shared" ref="E379:I379" si="150">+E378/SUM($D378:$I378)*100</f>
        <v>40.350024307243558</v>
      </c>
      <c r="F379" s="33">
        <f t="shared" si="150"/>
        <v>18.084589207583861</v>
      </c>
      <c r="G379" s="46">
        <f t="shared" si="150"/>
        <v>1.9931939718035974</v>
      </c>
      <c r="H379" s="33">
        <f t="shared" si="150"/>
        <v>0.82644628099173556</v>
      </c>
      <c r="I379" s="47">
        <f t="shared" si="150"/>
        <v>4.1808458920758387</v>
      </c>
      <c r="J379" s="89">
        <f t="shared" si="141"/>
        <v>74.914924647544964</v>
      </c>
      <c r="K379" s="90">
        <f t="shared" si="142"/>
        <v>18.084589207583861</v>
      </c>
      <c r="L379" s="90">
        <f t="shared" si="143"/>
        <v>2.8196402527953328</v>
      </c>
      <c r="M379" s="31"/>
    </row>
    <row r="380" spans="1:13" s="12" customFormat="1" ht="15" customHeight="1" x14ac:dyDescent="0.15">
      <c r="A380" s="242"/>
      <c r="B380" s="292"/>
      <c r="C380" s="225" t="s">
        <v>266</v>
      </c>
      <c r="D380" s="204">
        <v>665</v>
      </c>
      <c r="E380" s="204">
        <v>816</v>
      </c>
      <c r="F380" s="204">
        <v>358</v>
      </c>
      <c r="G380" s="205">
        <v>30</v>
      </c>
      <c r="H380" s="204">
        <v>20</v>
      </c>
      <c r="I380" s="206">
        <v>97</v>
      </c>
      <c r="J380" s="207">
        <f t="shared" si="141"/>
        <v>1481</v>
      </c>
      <c r="K380" s="204">
        <f t="shared" si="142"/>
        <v>358</v>
      </c>
      <c r="L380" s="204">
        <f t="shared" si="143"/>
        <v>50</v>
      </c>
      <c r="M380" s="45"/>
    </row>
    <row r="381" spans="1:13" s="3" customFormat="1" ht="15" customHeight="1" x14ac:dyDescent="0.15">
      <c r="A381" s="242"/>
      <c r="B381" s="292"/>
      <c r="C381" s="226"/>
      <c r="D381" s="33">
        <f>+D380/SUM($D380:$I380)*100</f>
        <v>33.484390735146022</v>
      </c>
      <c r="E381" s="33">
        <f t="shared" ref="E381:I381" si="151">+E380/SUM($D380:$I380)*100</f>
        <v>41.087613293051362</v>
      </c>
      <c r="F381" s="33">
        <f t="shared" si="151"/>
        <v>18.026183282980863</v>
      </c>
      <c r="G381" s="46">
        <f t="shared" si="151"/>
        <v>1.5105740181268883</v>
      </c>
      <c r="H381" s="33">
        <f t="shared" si="151"/>
        <v>1.0070493454179255</v>
      </c>
      <c r="I381" s="47">
        <f t="shared" si="151"/>
        <v>4.8841893252769388</v>
      </c>
      <c r="J381" s="89">
        <f t="shared" si="141"/>
        <v>74.572004028197384</v>
      </c>
      <c r="K381" s="90">
        <f t="shared" si="142"/>
        <v>18.026183282980863</v>
      </c>
      <c r="L381" s="90">
        <f t="shared" si="143"/>
        <v>2.5176233635448138</v>
      </c>
      <c r="M381" s="31"/>
    </row>
    <row r="382" spans="1:13" s="12" customFormat="1" ht="15" customHeight="1" x14ac:dyDescent="0.15">
      <c r="A382" s="242"/>
      <c r="B382" s="292"/>
      <c r="C382" s="225" t="s">
        <v>163</v>
      </c>
      <c r="D382" s="204">
        <v>842</v>
      </c>
      <c r="E382" s="204">
        <v>866</v>
      </c>
      <c r="F382" s="204">
        <v>318</v>
      </c>
      <c r="G382" s="205">
        <v>44</v>
      </c>
      <c r="H382" s="204">
        <v>17</v>
      </c>
      <c r="I382" s="206">
        <v>96</v>
      </c>
      <c r="J382" s="207">
        <f t="shared" si="141"/>
        <v>1708</v>
      </c>
      <c r="K382" s="204">
        <f t="shared" si="142"/>
        <v>318</v>
      </c>
      <c r="L382" s="204">
        <f t="shared" si="143"/>
        <v>61</v>
      </c>
      <c r="M382" s="45"/>
    </row>
    <row r="383" spans="1:13" s="3" customFormat="1" ht="15" customHeight="1" x14ac:dyDescent="0.15">
      <c r="A383" s="226"/>
      <c r="B383" s="244"/>
      <c r="C383" s="226"/>
      <c r="D383" s="33">
        <f t="shared" ref="D383:I383" si="152">+D382/SUM($D382:$I382)*100</f>
        <v>38.5707741639945</v>
      </c>
      <c r="E383" s="33">
        <f t="shared" si="152"/>
        <v>39.670178653229499</v>
      </c>
      <c r="F383" s="33">
        <f t="shared" si="152"/>
        <v>14.567109482363719</v>
      </c>
      <c r="G383" s="46">
        <f t="shared" si="152"/>
        <v>2.0155748969308291</v>
      </c>
      <c r="H383" s="33">
        <f t="shared" si="152"/>
        <v>0.7787448465414567</v>
      </c>
      <c r="I383" s="47">
        <f t="shared" si="152"/>
        <v>4.3976179569399907</v>
      </c>
      <c r="J383" s="89">
        <f t="shared" si="141"/>
        <v>78.240952817223999</v>
      </c>
      <c r="K383" s="90">
        <f t="shared" si="142"/>
        <v>14.567109482363719</v>
      </c>
      <c r="L383" s="90">
        <f t="shared" si="143"/>
        <v>2.7943197434722857</v>
      </c>
      <c r="M383" s="31"/>
    </row>
    <row r="384" spans="1:13" s="12" customFormat="1" ht="15" customHeight="1" x14ac:dyDescent="0.15">
      <c r="A384" s="225" t="s">
        <v>299</v>
      </c>
      <c r="B384" s="243" t="s">
        <v>318</v>
      </c>
      <c r="C384" s="225" t="s">
        <v>305</v>
      </c>
      <c r="D384" s="204">
        <v>171</v>
      </c>
      <c r="E384" s="204">
        <v>480</v>
      </c>
      <c r="F384" s="204">
        <v>740</v>
      </c>
      <c r="G384" s="205">
        <v>359</v>
      </c>
      <c r="H384" s="204">
        <v>215</v>
      </c>
      <c r="I384" s="206">
        <v>92</v>
      </c>
      <c r="J384" s="207">
        <f t="shared" si="141"/>
        <v>651</v>
      </c>
      <c r="K384" s="204">
        <f t="shared" si="142"/>
        <v>740</v>
      </c>
      <c r="L384" s="204">
        <f t="shared" si="143"/>
        <v>574</v>
      </c>
      <c r="M384" s="45"/>
    </row>
    <row r="385" spans="1:13" s="3" customFormat="1" ht="15" customHeight="1" x14ac:dyDescent="0.15">
      <c r="A385" s="242"/>
      <c r="B385" s="292"/>
      <c r="C385" s="226"/>
      <c r="D385" s="33">
        <f>+D384/SUM($D384:$I384)*100</f>
        <v>8.3130772970345159</v>
      </c>
      <c r="E385" s="33">
        <f t="shared" ref="E385:H385" si="153">+E384/SUM($D384:$I384)*100</f>
        <v>23.334953816237238</v>
      </c>
      <c r="F385" s="33">
        <f t="shared" si="153"/>
        <v>35.974720466699075</v>
      </c>
      <c r="G385" s="46">
        <f t="shared" si="153"/>
        <v>17.452600875060767</v>
      </c>
      <c r="H385" s="33">
        <f t="shared" si="153"/>
        <v>10.452114730189596</v>
      </c>
      <c r="I385" s="47">
        <f>+I384/SUM($D384:$I384)*100</f>
        <v>4.4725328147788037</v>
      </c>
      <c r="J385" s="89">
        <f t="shared" si="141"/>
        <v>31.648031113271756</v>
      </c>
      <c r="K385" s="90">
        <f t="shared" si="142"/>
        <v>35.974720466699075</v>
      </c>
      <c r="L385" s="90">
        <f t="shared" si="143"/>
        <v>27.904715605250363</v>
      </c>
      <c r="M385" s="31"/>
    </row>
    <row r="386" spans="1:13" s="12" customFormat="1" ht="15" customHeight="1" x14ac:dyDescent="0.15">
      <c r="A386" s="242"/>
      <c r="B386" s="292"/>
      <c r="C386" s="225" t="s">
        <v>266</v>
      </c>
      <c r="D386" s="204">
        <v>157</v>
      </c>
      <c r="E386" s="204">
        <v>491</v>
      </c>
      <c r="F386" s="204">
        <v>722</v>
      </c>
      <c r="G386" s="205">
        <v>333</v>
      </c>
      <c r="H386" s="204">
        <v>187</v>
      </c>
      <c r="I386" s="206">
        <v>96</v>
      </c>
      <c r="J386" s="207">
        <f t="shared" si="141"/>
        <v>648</v>
      </c>
      <c r="K386" s="204">
        <f t="shared" si="142"/>
        <v>722</v>
      </c>
      <c r="L386" s="204">
        <f t="shared" si="143"/>
        <v>520</v>
      </c>
      <c r="M386" s="45"/>
    </row>
    <row r="387" spans="1:13" s="3" customFormat="1" ht="15" customHeight="1" x14ac:dyDescent="0.15">
      <c r="A387" s="242"/>
      <c r="B387" s="292"/>
      <c r="C387" s="226"/>
      <c r="D387" s="33">
        <f>+D386/SUM($D386:$I386)*100</f>
        <v>7.905337361530715</v>
      </c>
      <c r="E387" s="33">
        <f t="shared" ref="E387:I387" si="154">+E386/SUM($D386:$I386)*100</f>
        <v>24.72306143001007</v>
      </c>
      <c r="F387" s="33">
        <f t="shared" si="154"/>
        <v>36.354481369587113</v>
      </c>
      <c r="G387" s="46">
        <f t="shared" si="154"/>
        <v>16.76737160120846</v>
      </c>
      <c r="H387" s="33">
        <f t="shared" si="154"/>
        <v>9.4159113796576026</v>
      </c>
      <c r="I387" s="47">
        <f t="shared" si="154"/>
        <v>4.833836858006042</v>
      </c>
      <c r="J387" s="89">
        <f t="shared" si="141"/>
        <v>32.628398791540782</v>
      </c>
      <c r="K387" s="90">
        <f t="shared" si="142"/>
        <v>36.354481369587113</v>
      </c>
      <c r="L387" s="90">
        <f t="shared" si="143"/>
        <v>26.183282980866061</v>
      </c>
      <c r="M387" s="31"/>
    </row>
    <row r="388" spans="1:13" s="12" customFormat="1" ht="15" customHeight="1" x14ac:dyDescent="0.15">
      <c r="A388" s="242"/>
      <c r="B388" s="292"/>
      <c r="C388" s="225" t="s">
        <v>163</v>
      </c>
      <c r="D388" s="204">
        <v>232</v>
      </c>
      <c r="E388" s="204">
        <v>542</v>
      </c>
      <c r="F388" s="204">
        <v>759</v>
      </c>
      <c r="G388" s="205">
        <v>364</v>
      </c>
      <c r="H388" s="204">
        <v>187</v>
      </c>
      <c r="I388" s="206">
        <v>99</v>
      </c>
      <c r="J388" s="207">
        <f t="shared" si="141"/>
        <v>774</v>
      </c>
      <c r="K388" s="204">
        <f t="shared" si="142"/>
        <v>759</v>
      </c>
      <c r="L388" s="204">
        <f t="shared" si="143"/>
        <v>551</v>
      </c>
      <c r="M388" s="45"/>
    </row>
    <row r="389" spans="1:13" s="3" customFormat="1" ht="15" customHeight="1" x14ac:dyDescent="0.15">
      <c r="A389" s="226"/>
      <c r="B389" s="244"/>
      <c r="C389" s="226"/>
      <c r="D389" s="33">
        <f t="shared" ref="D389:I389" si="155">+D388/SUM($D388:$I388)*100</f>
        <v>10.627576729271643</v>
      </c>
      <c r="E389" s="33">
        <f t="shared" si="155"/>
        <v>24.828218048557034</v>
      </c>
      <c r="F389" s="33">
        <f t="shared" si="155"/>
        <v>34.768666972056799</v>
      </c>
      <c r="G389" s="46">
        <f t="shared" si="155"/>
        <v>16.674301420064133</v>
      </c>
      <c r="H389" s="33">
        <f t="shared" si="155"/>
        <v>8.5661933119560238</v>
      </c>
      <c r="I389" s="47">
        <f t="shared" si="155"/>
        <v>4.5350435180943656</v>
      </c>
      <c r="J389" s="89">
        <f t="shared" si="141"/>
        <v>35.455794777828679</v>
      </c>
      <c r="K389" s="90">
        <f t="shared" si="142"/>
        <v>34.768666972056799</v>
      </c>
      <c r="L389" s="90">
        <f t="shared" si="143"/>
        <v>25.240494732020156</v>
      </c>
      <c r="M389" s="31"/>
    </row>
    <row r="390" spans="1:13" s="3" customFormat="1" ht="15" customHeight="1" x14ac:dyDescent="0.15">
      <c r="A390" s="138"/>
      <c r="B390" s="134"/>
      <c r="C390" s="115"/>
      <c r="D390" s="116"/>
      <c r="E390" s="116"/>
      <c r="F390" s="116"/>
      <c r="G390" s="116"/>
      <c r="H390" s="120"/>
      <c r="I390" s="120"/>
      <c r="J390" s="120"/>
      <c r="K390" s="120"/>
      <c r="L390" s="120"/>
      <c r="M390" s="31"/>
    </row>
    <row r="391" spans="1:13" s="5" customFormat="1" ht="15" customHeight="1" x14ac:dyDescent="0.15">
      <c r="A391" s="238" t="s">
        <v>61</v>
      </c>
      <c r="B391" s="239"/>
      <c r="C391" s="225" t="s">
        <v>62</v>
      </c>
      <c r="D391" s="139">
        <v>1</v>
      </c>
      <c r="E391" s="139">
        <v>2</v>
      </c>
      <c r="F391" s="139">
        <v>3</v>
      </c>
      <c r="G391" s="139">
        <v>4</v>
      </c>
      <c r="H391" s="139">
        <v>5</v>
      </c>
      <c r="I391" s="263" t="s">
        <v>9</v>
      </c>
      <c r="J391" s="95"/>
      <c r="K391" s="95"/>
      <c r="L391" s="106"/>
      <c r="M391" s="93"/>
    </row>
    <row r="392" spans="1:13" s="5" customFormat="1" ht="15" customHeight="1" x14ac:dyDescent="0.15">
      <c r="A392" s="240"/>
      <c r="B392" s="241"/>
      <c r="C392" s="242"/>
      <c r="D392" s="140" t="s">
        <v>24</v>
      </c>
      <c r="E392" s="140" t="s">
        <v>25</v>
      </c>
      <c r="F392" s="140" t="s">
        <v>26</v>
      </c>
      <c r="G392" s="140" t="s">
        <v>28</v>
      </c>
      <c r="H392" s="140" t="s">
        <v>27</v>
      </c>
      <c r="I392" s="287"/>
      <c r="J392" s="141"/>
      <c r="K392" s="141"/>
      <c r="L392" s="106"/>
      <c r="M392" s="93"/>
    </row>
    <row r="393" spans="1:13" s="12" customFormat="1" ht="15" customHeight="1" x14ac:dyDescent="0.15">
      <c r="A393" s="340" t="s">
        <v>300</v>
      </c>
      <c r="B393" s="227" t="s">
        <v>384</v>
      </c>
      <c r="C393" s="225" t="s">
        <v>305</v>
      </c>
      <c r="D393" s="204">
        <v>124</v>
      </c>
      <c r="E393" s="204">
        <v>57</v>
      </c>
      <c r="F393" s="204">
        <v>228</v>
      </c>
      <c r="G393" s="204">
        <v>1071</v>
      </c>
      <c r="H393" s="204">
        <v>488</v>
      </c>
      <c r="I393" s="204">
        <v>89</v>
      </c>
      <c r="J393" s="78"/>
      <c r="K393" s="61"/>
      <c r="L393" s="142"/>
      <c r="M393" s="45"/>
    </row>
    <row r="394" spans="1:13" s="5" customFormat="1" ht="15" customHeight="1" x14ac:dyDescent="0.15">
      <c r="A394" s="340"/>
      <c r="B394" s="227"/>
      <c r="C394" s="226"/>
      <c r="D394" s="80">
        <f>+D393/SUM($D393:$I393)*100</f>
        <v>6.0281964025279535</v>
      </c>
      <c r="E394" s="80">
        <f>+E393/SUM($D393:$I393)*100</f>
        <v>2.7710257656781723</v>
      </c>
      <c r="F394" s="80">
        <f>+F393/SUM($D393:$I393)*100</f>
        <v>11.084103062712689</v>
      </c>
      <c r="G394" s="80">
        <f t="shared" ref="G394:H394" si="156">+G393/SUM($D393:$I393)*100</f>
        <v>52.066115702479344</v>
      </c>
      <c r="H394" s="80">
        <f t="shared" si="156"/>
        <v>23.723869713174526</v>
      </c>
      <c r="I394" s="80">
        <f>+I393/SUM($D393:$I393)*100</f>
        <v>4.3266893534273221</v>
      </c>
      <c r="J394" s="143"/>
      <c r="K394" s="137"/>
      <c r="L394" s="106"/>
      <c r="M394" s="93"/>
    </row>
    <row r="395" spans="1:13" s="12" customFormat="1" ht="15" customHeight="1" x14ac:dyDescent="0.15">
      <c r="A395" s="340"/>
      <c r="B395" s="227"/>
      <c r="C395" s="245" t="s">
        <v>302</v>
      </c>
      <c r="D395" s="204">
        <v>103</v>
      </c>
      <c r="E395" s="204">
        <v>62</v>
      </c>
      <c r="F395" s="204">
        <v>226</v>
      </c>
      <c r="G395" s="204">
        <v>1032</v>
      </c>
      <c r="H395" s="204">
        <v>471</v>
      </c>
      <c r="I395" s="204">
        <v>92</v>
      </c>
      <c r="J395" s="78"/>
      <c r="K395" s="61"/>
      <c r="L395" s="142"/>
      <c r="M395" s="45"/>
    </row>
    <row r="396" spans="1:13" s="5" customFormat="1" ht="15" customHeight="1" x14ac:dyDescent="0.15">
      <c r="A396" s="340"/>
      <c r="B396" s="227"/>
      <c r="C396" s="246"/>
      <c r="D396" s="80">
        <f>+D395/SUM($D395:$I395)*100</f>
        <v>5.1863041289023162</v>
      </c>
      <c r="E396" s="80">
        <f>+E395/SUM($D395:$I395)*100</f>
        <v>3.1218529707955689</v>
      </c>
      <c r="F396" s="80">
        <f>+F395/SUM($D395:$I395)*100</f>
        <v>11.379657603222558</v>
      </c>
      <c r="G396" s="80">
        <f t="shared" ref="G396:H396" si="157">+G395/SUM($D395:$I395)*100</f>
        <v>51.963746223564954</v>
      </c>
      <c r="H396" s="80">
        <f t="shared" si="157"/>
        <v>23.716012084592144</v>
      </c>
      <c r="I396" s="80">
        <f>+I395/SUM($D395:$I395)*100</f>
        <v>4.6324269889224574</v>
      </c>
      <c r="J396" s="143"/>
      <c r="K396" s="137"/>
      <c r="L396" s="106"/>
      <c r="M396" s="93"/>
    </row>
    <row r="397" spans="1:13" s="12" customFormat="1" ht="15" customHeight="1" x14ac:dyDescent="0.15">
      <c r="A397" s="340"/>
      <c r="B397" s="227"/>
      <c r="C397" s="225" t="s">
        <v>163</v>
      </c>
      <c r="D397" s="204">
        <v>148</v>
      </c>
      <c r="E397" s="204">
        <v>80</v>
      </c>
      <c r="F397" s="204">
        <v>256</v>
      </c>
      <c r="G397" s="205">
        <v>1197</v>
      </c>
      <c r="H397" s="204">
        <v>405</v>
      </c>
      <c r="I397" s="204">
        <v>97</v>
      </c>
      <c r="J397" s="78"/>
      <c r="K397" s="61"/>
      <c r="L397" s="142"/>
      <c r="M397" s="45"/>
    </row>
    <row r="398" spans="1:13" s="5" customFormat="1" ht="15" customHeight="1" x14ac:dyDescent="0.15">
      <c r="A398" s="340"/>
      <c r="B398" s="227"/>
      <c r="C398" s="226"/>
      <c r="D398" s="33">
        <f t="shared" ref="D398:I398" si="158">+D397/SUM($D397:$I397)*100</f>
        <v>6.7796610169491522</v>
      </c>
      <c r="E398" s="33">
        <f t="shared" si="158"/>
        <v>3.6646816307833259</v>
      </c>
      <c r="F398" s="33">
        <f t="shared" si="158"/>
        <v>11.726981218506642</v>
      </c>
      <c r="G398" s="46">
        <f t="shared" si="158"/>
        <v>54.832798900595513</v>
      </c>
      <c r="H398" s="33">
        <f t="shared" si="158"/>
        <v>18.552450755840585</v>
      </c>
      <c r="I398" s="33">
        <f t="shared" si="158"/>
        <v>4.443426477324782</v>
      </c>
      <c r="J398" s="143"/>
      <c r="K398" s="137"/>
      <c r="L398" s="106"/>
      <c r="M398" s="93"/>
    </row>
    <row r="399" spans="1:13" s="5" customFormat="1" ht="15" customHeight="1" x14ac:dyDescent="0.15">
      <c r="A399" s="144"/>
      <c r="B399" s="151"/>
      <c r="C399" s="145"/>
      <c r="D399" s="146"/>
      <c r="E399" s="146"/>
      <c r="F399" s="146"/>
      <c r="G399" s="146"/>
      <c r="H399" s="146"/>
      <c r="I399" s="146"/>
      <c r="J399" s="137"/>
      <c r="K399" s="137"/>
      <c r="L399" s="137"/>
      <c r="M399" s="93"/>
    </row>
    <row r="400" spans="1:13" s="5" customFormat="1" ht="15" customHeight="1" x14ac:dyDescent="0.15">
      <c r="A400" s="238" t="s">
        <v>61</v>
      </c>
      <c r="B400" s="239"/>
      <c r="C400" s="225" t="s">
        <v>62</v>
      </c>
      <c r="D400" s="139">
        <v>1</v>
      </c>
      <c r="E400" s="139">
        <v>2</v>
      </c>
      <c r="F400" s="139">
        <v>3</v>
      </c>
      <c r="G400" s="139">
        <v>4</v>
      </c>
      <c r="H400" s="139">
        <v>5</v>
      </c>
      <c r="I400" s="139">
        <v>6</v>
      </c>
      <c r="J400" s="263" t="s">
        <v>9</v>
      </c>
      <c r="K400" s="95"/>
      <c r="L400" s="95"/>
      <c r="M400" s="93"/>
    </row>
    <row r="401" spans="1:13" s="5" customFormat="1" ht="30" customHeight="1" x14ac:dyDescent="0.15">
      <c r="A401" s="240"/>
      <c r="B401" s="241"/>
      <c r="C401" s="226"/>
      <c r="D401" s="147" t="s">
        <v>29</v>
      </c>
      <c r="E401" s="147" t="s">
        <v>30</v>
      </c>
      <c r="F401" s="147" t="s">
        <v>72</v>
      </c>
      <c r="G401" s="147" t="s">
        <v>31</v>
      </c>
      <c r="H401" s="147" t="s">
        <v>32</v>
      </c>
      <c r="I401" s="147" t="s">
        <v>33</v>
      </c>
      <c r="J401" s="287"/>
      <c r="K401" s="141"/>
      <c r="L401" s="141"/>
      <c r="M401" s="93"/>
    </row>
    <row r="402" spans="1:13" s="12" customFormat="1" ht="15" customHeight="1" x14ac:dyDescent="0.15">
      <c r="A402" s="340" t="s">
        <v>353</v>
      </c>
      <c r="B402" s="227" t="s">
        <v>201</v>
      </c>
      <c r="C402" s="225" t="s">
        <v>305</v>
      </c>
      <c r="D402" s="204">
        <v>174</v>
      </c>
      <c r="E402" s="204">
        <v>13</v>
      </c>
      <c r="F402" s="204">
        <v>45</v>
      </c>
      <c r="G402" s="205">
        <v>1519</v>
      </c>
      <c r="H402" s="204">
        <v>113</v>
      </c>
      <c r="I402" s="216">
        <v>97</v>
      </c>
      <c r="J402" s="204">
        <v>96</v>
      </c>
      <c r="K402" s="61"/>
      <c r="L402" s="61"/>
      <c r="M402" s="45"/>
    </row>
    <row r="403" spans="1:13" s="5" customFormat="1" ht="15" customHeight="1" x14ac:dyDescent="0.15">
      <c r="A403" s="340"/>
      <c r="B403" s="227"/>
      <c r="C403" s="226"/>
      <c r="D403" s="33">
        <f>+D402/SUM($D402:$J402)*100</f>
        <v>8.4589207583859984</v>
      </c>
      <c r="E403" s="33">
        <f t="shared" ref="E403" si="159">+E402/SUM($D402:$J402)*100</f>
        <v>0.63198833252309183</v>
      </c>
      <c r="F403" s="33">
        <f>+F402/SUM($D402:$J402)*100</f>
        <v>2.1876519202722413</v>
      </c>
      <c r="G403" s="33">
        <f t="shared" ref="G403:I403" si="160">+G402/SUM($D402:$J402)*100</f>
        <v>73.845405930967431</v>
      </c>
      <c r="H403" s="33">
        <f t="shared" si="160"/>
        <v>5.4934370442391831</v>
      </c>
      <c r="I403" s="33">
        <f t="shared" si="160"/>
        <v>4.7156052503646091</v>
      </c>
      <c r="J403" s="33">
        <f>+J402/SUM($D402:$J402)*100</f>
        <v>4.6669907632474477</v>
      </c>
      <c r="K403" s="137"/>
      <c r="L403" s="137"/>
      <c r="M403" s="93"/>
    </row>
    <row r="404" spans="1:13" s="12" customFormat="1" ht="15" customHeight="1" x14ac:dyDescent="0.15">
      <c r="A404" s="340"/>
      <c r="B404" s="227"/>
      <c r="C404" s="225" t="s">
        <v>266</v>
      </c>
      <c r="D404" s="204">
        <v>145</v>
      </c>
      <c r="E404" s="204">
        <v>17</v>
      </c>
      <c r="F404" s="204">
        <v>48</v>
      </c>
      <c r="G404" s="205">
        <v>1448</v>
      </c>
      <c r="H404" s="204">
        <v>130</v>
      </c>
      <c r="I404" s="216">
        <v>76</v>
      </c>
      <c r="J404" s="204">
        <v>122</v>
      </c>
      <c r="K404" s="61"/>
      <c r="L404" s="61"/>
      <c r="M404" s="45"/>
    </row>
    <row r="405" spans="1:13" s="5" customFormat="1" ht="15" customHeight="1" x14ac:dyDescent="0.15">
      <c r="A405" s="340"/>
      <c r="B405" s="227"/>
      <c r="C405" s="226"/>
      <c r="D405" s="33">
        <f>+D404/SUM($D404:$J404)*100</f>
        <v>7.3011077542799594</v>
      </c>
      <c r="E405" s="33">
        <f t="shared" ref="E405:J405" si="161">+E404/SUM($D404:$J404)*100</f>
        <v>0.85599194360523667</v>
      </c>
      <c r="F405" s="33">
        <f>+F404/SUM($D404:$J404)*100</f>
        <v>2.416918429003021</v>
      </c>
      <c r="G405" s="33">
        <f t="shared" si="161"/>
        <v>72.910372608257802</v>
      </c>
      <c r="H405" s="33">
        <f t="shared" si="161"/>
        <v>6.545820745216516</v>
      </c>
      <c r="I405" s="33">
        <f t="shared" si="161"/>
        <v>3.8267875125881168</v>
      </c>
      <c r="J405" s="33">
        <f t="shared" si="161"/>
        <v>6.143001007049345</v>
      </c>
      <c r="K405" s="137"/>
      <c r="L405" s="137"/>
      <c r="M405" s="93"/>
    </row>
    <row r="406" spans="1:13" s="12" customFormat="1" ht="15" customHeight="1" x14ac:dyDescent="0.15">
      <c r="A406" s="340"/>
      <c r="B406" s="227"/>
      <c r="C406" s="225" t="s">
        <v>163</v>
      </c>
      <c r="D406" s="204">
        <v>170</v>
      </c>
      <c r="E406" s="204">
        <v>20</v>
      </c>
      <c r="F406" s="204">
        <v>61</v>
      </c>
      <c r="G406" s="205">
        <v>1569</v>
      </c>
      <c r="H406" s="204">
        <v>135</v>
      </c>
      <c r="I406" s="216">
        <v>116</v>
      </c>
      <c r="J406" s="204">
        <v>112</v>
      </c>
      <c r="K406" s="61"/>
      <c r="L406" s="61"/>
      <c r="M406" s="45"/>
    </row>
    <row r="407" spans="1:13" s="5" customFormat="1" ht="15" customHeight="1" x14ac:dyDescent="0.15">
      <c r="A407" s="340"/>
      <c r="B407" s="227"/>
      <c r="C407" s="226"/>
      <c r="D407" s="33">
        <f>+D406/SUM($D406:$J406)*100</f>
        <v>7.7874484654145677</v>
      </c>
      <c r="E407" s="33">
        <f t="shared" ref="E407:J407" si="162">+E406/SUM($D406:$J406)*100</f>
        <v>0.91617040769583147</v>
      </c>
      <c r="F407" s="33">
        <f t="shared" si="162"/>
        <v>2.7943197434722857</v>
      </c>
      <c r="G407" s="33">
        <f t="shared" si="162"/>
        <v>71.873568483737969</v>
      </c>
      <c r="H407" s="33">
        <f t="shared" si="162"/>
        <v>6.1841502519468623</v>
      </c>
      <c r="I407" s="33">
        <f t="shared" si="162"/>
        <v>5.3137883646358217</v>
      </c>
      <c r="J407" s="33">
        <f t="shared" si="162"/>
        <v>5.1305542830966564</v>
      </c>
      <c r="K407" s="137"/>
      <c r="L407" s="137"/>
      <c r="M407" s="93"/>
    </row>
    <row r="408" spans="1:13" s="3" customFormat="1" ht="15" customHeight="1" x14ac:dyDescent="0.15">
      <c r="A408" s="91"/>
      <c r="B408" s="50"/>
      <c r="C408" s="49"/>
      <c r="D408" s="69"/>
      <c r="E408" s="69"/>
      <c r="F408" s="69"/>
      <c r="G408" s="69"/>
      <c r="H408" s="69"/>
      <c r="I408" s="69"/>
      <c r="J408" s="69"/>
      <c r="K408" s="69"/>
      <c r="L408" s="69"/>
      <c r="M408" s="31"/>
    </row>
    <row r="409" spans="1:13" s="1" customFormat="1" ht="15" customHeight="1" x14ac:dyDescent="0.15">
      <c r="A409" s="236" t="s">
        <v>159</v>
      </c>
      <c r="B409" s="236"/>
      <c r="C409" s="236"/>
      <c r="D409" s="236"/>
      <c r="E409" s="236"/>
      <c r="F409" s="236"/>
      <c r="G409" s="237"/>
      <c r="H409" s="237"/>
      <c r="I409" s="237"/>
      <c r="J409" s="237"/>
      <c r="K409" s="237"/>
      <c r="L409" s="237"/>
      <c r="M409" s="28"/>
    </row>
    <row r="410" spans="1:13" s="3" customFormat="1" ht="15" customHeight="1" x14ac:dyDescent="0.15">
      <c r="A410" s="238" t="s">
        <v>61</v>
      </c>
      <c r="B410" s="239"/>
      <c r="C410" s="225" t="s">
        <v>62</v>
      </c>
      <c r="D410" s="243" t="s">
        <v>15</v>
      </c>
      <c r="E410" s="243" t="s">
        <v>118</v>
      </c>
      <c r="F410" s="263" t="s">
        <v>9</v>
      </c>
      <c r="G410" s="118"/>
      <c r="H410" s="29"/>
      <c r="I410" s="29"/>
      <c r="J410" s="29"/>
      <c r="K410" s="29"/>
      <c r="L410" s="29"/>
      <c r="M410" s="31"/>
    </row>
    <row r="411" spans="1:13" s="3" customFormat="1" ht="15" customHeight="1" x14ac:dyDescent="0.15">
      <c r="A411" s="240"/>
      <c r="B411" s="241"/>
      <c r="C411" s="242"/>
      <c r="D411" s="244"/>
      <c r="E411" s="244"/>
      <c r="F411" s="287"/>
      <c r="G411" s="118"/>
      <c r="H411" s="29"/>
      <c r="I411" s="29"/>
      <c r="J411" s="29"/>
      <c r="K411" s="29"/>
      <c r="L411" s="29"/>
      <c r="M411" s="31"/>
    </row>
    <row r="412" spans="1:13" s="14" customFormat="1" ht="15" customHeight="1" x14ac:dyDescent="0.15">
      <c r="A412" s="235" t="s">
        <v>354</v>
      </c>
      <c r="B412" s="234" t="s">
        <v>202</v>
      </c>
      <c r="C412" s="225" t="s">
        <v>305</v>
      </c>
      <c r="D412" s="204">
        <v>1350</v>
      </c>
      <c r="E412" s="204">
        <v>629</v>
      </c>
      <c r="F412" s="204">
        <v>78</v>
      </c>
      <c r="G412" s="71"/>
      <c r="H412" s="71"/>
      <c r="I412" s="71"/>
      <c r="J412" s="71"/>
      <c r="K412" s="71"/>
      <c r="L412" s="71"/>
      <c r="M412" s="62"/>
    </row>
    <row r="413" spans="1:13" s="8" customFormat="1" ht="15" customHeight="1" x14ac:dyDescent="0.15">
      <c r="A413" s="235"/>
      <c r="B413" s="234"/>
      <c r="C413" s="226"/>
      <c r="D413" s="33">
        <f>+D412/SUM($D412:$F412)*100</f>
        <v>65.629557608167232</v>
      </c>
      <c r="E413" s="33">
        <f t="shared" ref="E413:E417" si="163">+E412/SUM($D412:$F412)*100</f>
        <v>30.578512396694212</v>
      </c>
      <c r="F413" s="33">
        <f t="shared" ref="F413:F417" si="164">+F412/SUM($D412:$F412)*100</f>
        <v>3.7919299951385517</v>
      </c>
      <c r="G413" s="36"/>
      <c r="H413" s="36"/>
      <c r="I413" s="36"/>
      <c r="J413" s="36"/>
      <c r="K413" s="36"/>
      <c r="L413" s="36"/>
      <c r="M413" s="37"/>
    </row>
    <row r="414" spans="1:13" s="14" customFormat="1" ht="15" customHeight="1" x14ac:dyDescent="0.15">
      <c r="A414" s="235"/>
      <c r="B414" s="234"/>
      <c r="C414" s="225" t="s">
        <v>266</v>
      </c>
      <c r="D414" s="204">
        <v>1263</v>
      </c>
      <c r="E414" s="204">
        <v>638</v>
      </c>
      <c r="F414" s="204">
        <v>85</v>
      </c>
      <c r="G414" s="71"/>
      <c r="H414" s="71"/>
      <c r="I414" s="71"/>
      <c r="J414" s="71"/>
      <c r="K414" s="71"/>
      <c r="L414" s="71"/>
      <c r="M414" s="62"/>
    </row>
    <row r="415" spans="1:13" s="8" customFormat="1" ht="15" customHeight="1" x14ac:dyDescent="0.15">
      <c r="A415" s="235"/>
      <c r="B415" s="234"/>
      <c r="C415" s="226"/>
      <c r="D415" s="33">
        <f>+D414/SUM($D414:$F414)*100</f>
        <v>63.59516616314199</v>
      </c>
      <c r="E415" s="33">
        <f t="shared" si="163"/>
        <v>32.124874118831826</v>
      </c>
      <c r="F415" s="33">
        <f t="shared" si="164"/>
        <v>4.2799597180261832</v>
      </c>
      <c r="G415" s="36"/>
      <c r="H415" s="36"/>
      <c r="I415" s="36"/>
      <c r="J415" s="36"/>
      <c r="K415" s="36"/>
      <c r="L415" s="36"/>
      <c r="M415" s="37"/>
    </row>
    <row r="416" spans="1:13" s="14" customFormat="1" ht="15" customHeight="1" x14ac:dyDescent="0.15">
      <c r="A416" s="235"/>
      <c r="B416" s="234"/>
      <c r="C416" s="225" t="s">
        <v>163</v>
      </c>
      <c r="D416" s="204">
        <v>1517</v>
      </c>
      <c r="E416" s="204">
        <v>580</v>
      </c>
      <c r="F416" s="204">
        <v>86</v>
      </c>
      <c r="G416" s="71"/>
      <c r="H416" s="71"/>
      <c r="I416" s="71"/>
      <c r="J416" s="71"/>
      <c r="K416" s="71"/>
      <c r="L416" s="71"/>
      <c r="M416" s="62"/>
    </row>
    <row r="417" spans="1:13" s="8" customFormat="1" ht="15" customHeight="1" x14ac:dyDescent="0.15">
      <c r="A417" s="235"/>
      <c r="B417" s="234"/>
      <c r="C417" s="226"/>
      <c r="D417" s="33">
        <f>+D416/SUM($D416:$F416)*100</f>
        <v>69.491525423728817</v>
      </c>
      <c r="E417" s="33">
        <f t="shared" si="163"/>
        <v>26.568941823179109</v>
      </c>
      <c r="F417" s="33">
        <f t="shared" si="164"/>
        <v>3.9395327530920752</v>
      </c>
      <c r="G417" s="36"/>
      <c r="H417" s="36"/>
      <c r="I417" s="36"/>
      <c r="J417" s="36"/>
      <c r="K417" s="36"/>
      <c r="L417" s="36"/>
      <c r="M417" s="37"/>
    </row>
    <row r="418" spans="1:13" s="4" customFormat="1" ht="15" customHeight="1" x14ac:dyDescent="0.15">
      <c r="A418" s="72"/>
      <c r="B418" s="50"/>
      <c r="C418" s="51"/>
      <c r="D418" s="52"/>
      <c r="E418" s="52"/>
      <c r="F418" s="52"/>
      <c r="G418" s="52"/>
      <c r="H418" s="52"/>
      <c r="I418" s="52"/>
      <c r="J418" s="52"/>
      <c r="K418" s="52"/>
      <c r="L418" s="52"/>
      <c r="M418" s="53"/>
    </row>
    <row r="419" spans="1:13" s="3" customFormat="1" ht="15" customHeight="1" x14ac:dyDescent="0.15">
      <c r="A419" s="238" t="s">
        <v>61</v>
      </c>
      <c r="B419" s="239"/>
      <c r="C419" s="225" t="s">
        <v>62</v>
      </c>
      <c r="D419" s="243" t="s">
        <v>221</v>
      </c>
      <c r="E419" s="243" t="s">
        <v>222</v>
      </c>
      <c r="F419" s="263" t="s">
        <v>9</v>
      </c>
      <c r="G419" s="30"/>
      <c r="H419" s="30"/>
      <c r="I419" s="30"/>
      <c r="J419" s="30"/>
      <c r="K419" s="30"/>
      <c r="L419" s="30"/>
      <c r="M419" s="31"/>
    </row>
    <row r="420" spans="1:13" s="3" customFormat="1" ht="15" customHeight="1" x14ac:dyDescent="0.15">
      <c r="A420" s="240"/>
      <c r="B420" s="241"/>
      <c r="C420" s="226"/>
      <c r="D420" s="244"/>
      <c r="E420" s="244"/>
      <c r="F420" s="287"/>
      <c r="G420" s="30"/>
      <c r="H420" s="30"/>
      <c r="I420" s="30"/>
      <c r="J420" s="30"/>
      <c r="K420" s="30"/>
      <c r="L420" s="30"/>
      <c r="M420" s="31"/>
    </row>
    <row r="421" spans="1:13" s="3" customFormat="1" ht="15" customHeight="1" x14ac:dyDescent="0.15">
      <c r="A421" s="234" t="s">
        <v>355</v>
      </c>
      <c r="B421" s="234" t="s">
        <v>203</v>
      </c>
      <c r="C421" s="225" t="s">
        <v>305</v>
      </c>
      <c r="D421" s="204">
        <v>487</v>
      </c>
      <c r="E421" s="204">
        <v>1504</v>
      </c>
      <c r="F421" s="204">
        <v>66</v>
      </c>
      <c r="G421" s="30"/>
      <c r="H421" s="30"/>
      <c r="I421" s="30"/>
      <c r="J421" s="30"/>
      <c r="K421" s="30"/>
      <c r="L421" s="30"/>
      <c r="M421" s="31"/>
    </row>
    <row r="422" spans="1:13" s="3" customFormat="1" ht="15" customHeight="1" x14ac:dyDescent="0.15">
      <c r="A422" s="234"/>
      <c r="B422" s="234"/>
      <c r="C422" s="226"/>
      <c r="D422" s="33">
        <f>+D421/SUM($D421:$F421)*100</f>
        <v>23.675255226057367</v>
      </c>
      <c r="E422" s="33">
        <f t="shared" ref="E422:E426" si="165">+E421/SUM($D421:$F421)*100</f>
        <v>73.116188624210011</v>
      </c>
      <c r="F422" s="33">
        <f t="shared" ref="F422:F426" si="166">+F421/SUM($D421:$F421)*100</f>
        <v>3.2085561497326207</v>
      </c>
      <c r="G422" s="30"/>
      <c r="H422" s="30"/>
      <c r="I422" s="30"/>
      <c r="J422" s="30"/>
      <c r="K422" s="30"/>
      <c r="L422" s="30"/>
      <c r="M422" s="31"/>
    </row>
    <row r="423" spans="1:13" s="3" customFormat="1" ht="15" customHeight="1" x14ac:dyDescent="0.15">
      <c r="A423" s="234"/>
      <c r="B423" s="234"/>
      <c r="C423" s="225" t="s">
        <v>266</v>
      </c>
      <c r="D423" s="204">
        <v>409</v>
      </c>
      <c r="E423" s="204">
        <v>1501</v>
      </c>
      <c r="F423" s="204">
        <v>76</v>
      </c>
      <c r="G423" s="30"/>
      <c r="H423" s="30"/>
      <c r="I423" s="30"/>
      <c r="J423" s="30"/>
      <c r="K423" s="30"/>
      <c r="L423" s="30"/>
      <c r="M423" s="31"/>
    </row>
    <row r="424" spans="1:13" s="3" customFormat="1" ht="15" customHeight="1" x14ac:dyDescent="0.15">
      <c r="A424" s="234"/>
      <c r="B424" s="234"/>
      <c r="C424" s="226"/>
      <c r="D424" s="33">
        <f>+D423/SUM($D423:$F423)*100</f>
        <v>20.594159113796575</v>
      </c>
      <c r="E424" s="33">
        <f t="shared" si="165"/>
        <v>75.579053373615309</v>
      </c>
      <c r="F424" s="33">
        <f t="shared" si="166"/>
        <v>3.8267875125881168</v>
      </c>
      <c r="G424" s="30"/>
      <c r="H424" s="30"/>
      <c r="I424" s="30"/>
      <c r="J424" s="30"/>
      <c r="K424" s="30"/>
      <c r="L424" s="30"/>
      <c r="M424" s="31"/>
    </row>
    <row r="425" spans="1:13" s="3" customFormat="1" ht="15" customHeight="1" x14ac:dyDescent="0.15">
      <c r="A425" s="234"/>
      <c r="B425" s="234"/>
      <c r="C425" s="225" t="s">
        <v>163</v>
      </c>
      <c r="D425" s="204">
        <v>536</v>
      </c>
      <c r="E425" s="204">
        <v>1569</v>
      </c>
      <c r="F425" s="204">
        <v>78</v>
      </c>
      <c r="G425" s="30"/>
      <c r="H425" s="30"/>
      <c r="I425" s="30"/>
      <c r="J425" s="30"/>
      <c r="K425" s="30"/>
      <c r="L425" s="30"/>
      <c r="M425" s="31"/>
    </row>
    <row r="426" spans="1:13" s="3" customFormat="1" ht="15" customHeight="1" x14ac:dyDescent="0.15">
      <c r="A426" s="234"/>
      <c r="B426" s="234"/>
      <c r="C426" s="226"/>
      <c r="D426" s="33">
        <f>+D425/SUM($D425:$F425)*100</f>
        <v>24.553366926248284</v>
      </c>
      <c r="E426" s="33">
        <f t="shared" si="165"/>
        <v>71.873568483737969</v>
      </c>
      <c r="F426" s="33">
        <f t="shared" si="166"/>
        <v>3.5730645900137428</v>
      </c>
      <c r="G426" s="30"/>
      <c r="H426" s="30"/>
      <c r="I426" s="30"/>
      <c r="J426" s="30"/>
      <c r="K426" s="30"/>
      <c r="L426" s="30"/>
      <c r="M426" s="31"/>
    </row>
    <row r="427" spans="1:13" s="3" customFormat="1" ht="15" customHeight="1" x14ac:dyDescent="0.15">
      <c r="A427" s="234" t="s">
        <v>356</v>
      </c>
      <c r="B427" s="234" t="s">
        <v>204</v>
      </c>
      <c r="C427" s="225" t="s">
        <v>305</v>
      </c>
      <c r="D427" s="204">
        <v>762</v>
      </c>
      <c r="E427" s="204">
        <v>1176</v>
      </c>
      <c r="F427" s="204">
        <v>119</v>
      </c>
      <c r="G427" s="30"/>
      <c r="H427" s="30"/>
      <c r="I427" s="30"/>
      <c r="J427" s="30"/>
      <c r="K427" s="30"/>
      <c r="L427" s="30"/>
      <c r="M427" s="31"/>
    </row>
    <row r="428" spans="1:13" s="3" customFormat="1" ht="15" customHeight="1" x14ac:dyDescent="0.15">
      <c r="A428" s="234"/>
      <c r="B428" s="234"/>
      <c r="C428" s="226"/>
      <c r="D428" s="33">
        <f>+D427/SUM($D427:$F427)*100</f>
        <v>37.044239183276616</v>
      </c>
      <c r="E428" s="33">
        <f>+E427/SUM($D427:$F427)*100</f>
        <v>57.170636849781232</v>
      </c>
      <c r="F428" s="33">
        <f t="shared" ref="F428:F430" si="167">+F427/SUM($D427:$F427)*100</f>
        <v>5.785123966942149</v>
      </c>
      <c r="G428" s="30"/>
      <c r="H428" s="30"/>
      <c r="I428" s="30"/>
      <c r="J428" s="30"/>
      <c r="K428" s="30"/>
      <c r="L428" s="30"/>
      <c r="M428" s="31"/>
    </row>
    <row r="429" spans="1:13" s="3" customFormat="1" ht="15" customHeight="1" x14ac:dyDescent="0.15">
      <c r="A429" s="234"/>
      <c r="B429" s="234"/>
      <c r="C429" s="225" t="s">
        <v>266</v>
      </c>
      <c r="D429" s="204">
        <v>594</v>
      </c>
      <c r="E429" s="204">
        <v>1317</v>
      </c>
      <c r="F429" s="204">
        <v>75</v>
      </c>
      <c r="G429" s="30"/>
      <c r="H429" s="30"/>
      <c r="I429" s="30"/>
      <c r="J429" s="30"/>
      <c r="K429" s="30"/>
      <c r="L429" s="30"/>
      <c r="M429" s="31"/>
    </row>
    <row r="430" spans="1:13" s="3" customFormat="1" ht="15" customHeight="1" x14ac:dyDescent="0.15">
      <c r="A430" s="234"/>
      <c r="B430" s="234"/>
      <c r="C430" s="226"/>
      <c r="D430" s="33">
        <f>+D429/SUM($D429:$F429)*100</f>
        <v>29.909365558912388</v>
      </c>
      <c r="E430" s="33">
        <f>+E429/SUM($D429:$F429)*100</f>
        <v>66.314199395770387</v>
      </c>
      <c r="F430" s="33">
        <f t="shared" si="167"/>
        <v>3.7764350453172204</v>
      </c>
      <c r="G430" s="30"/>
      <c r="H430" s="30"/>
      <c r="I430" s="30"/>
      <c r="J430" s="30"/>
      <c r="K430" s="30"/>
      <c r="L430" s="30"/>
      <c r="M430" s="31"/>
    </row>
    <row r="431" spans="1:13" s="3" customFormat="1" ht="15" customHeight="1" x14ac:dyDescent="0.15">
      <c r="A431" s="234"/>
      <c r="B431" s="234"/>
      <c r="C431" s="225" t="s">
        <v>163</v>
      </c>
      <c r="D431" s="204">
        <v>961</v>
      </c>
      <c r="E431" s="204">
        <v>1146</v>
      </c>
      <c r="F431" s="204">
        <v>76</v>
      </c>
      <c r="G431" s="29"/>
      <c r="H431" s="30"/>
      <c r="I431" s="30"/>
      <c r="J431" s="30"/>
      <c r="K431" s="30"/>
      <c r="L431" s="30"/>
      <c r="M431" s="31"/>
    </row>
    <row r="432" spans="1:13" s="3" customFormat="1" ht="15" customHeight="1" x14ac:dyDescent="0.15">
      <c r="A432" s="234"/>
      <c r="B432" s="234"/>
      <c r="C432" s="226"/>
      <c r="D432" s="33">
        <f>+D431/SUM($D431:$F431)*100</f>
        <v>44.021988089784699</v>
      </c>
      <c r="E432" s="33">
        <f t="shared" ref="E432" si="168">+E431/SUM($D431:$F431)*100</f>
        <v>52.496564360971142</v>
      </c>
      <c r="F432" s="33">
        <f t="shared" ref="F432" si="169">+F431/SUM($D431:$F431)*100</f>
        <v>3.4814475492441592</v>
      </c>
      <c r="G432" s="118"/>
      <c r="H432" s="29"/>
      <c r="I432" s="29"/>
      <c r="J432" s="30"/>
      <c r="K432" s="30"/>
      <c r="L432" s="30"/>
      <c r="M432" s="31"/>
    </row>
    <row r="433" spans="1:13" s="24" customFormat="1" ht="15" customHeight="1" x14ac:dyDescent="0.15">
      <c r="A433" s="107"/>
      <c r="B433" s="108"/>
      <c r="C433" s="109"/>
      <c r="D433" s="110"/>
      <c r="E433" s="110"/>
      <c r="F433" s="110"/>
      <c r="G433" s="110"/>
      <c r="H433" s="110"/>
      <c r="I433" s="110"/>
      <c r="J433" s="110"/>
      <c r="K433" s="110"/>
      <c r="L433" s="110"/>
      <c r="M433" s="111"/>
    </row>
    <row r="434" spans="1:13" s="3" customFormat="1" ht="15" customHeight="1" x14ac:dyDescent="0.15">
      <c r="A434" s="238" t="s">
        <v>61</v>
      </c>
      <c r="B434" s="239"/>
      <c r="C434" s="225" t="s">
        <v>62</v>
      </c>
      <c r="D434" s="38">
        <v>1</v>
      </c>
      <c r="E434" s="38">
        <v>2</v>
      </c>
      <c r="F434" s="38">
        <v>3</v>
      </c>
      <c r="G434" s="38">
        <v>4</v>
      </c>
      <c r="H434" s="38">
        <v>5</v>
      </c>
      <c r="I434" s="250" t="s">
        <v>9</v>
      </c>
      <c r="J434" s="112" t="s">
        <v>2</v>
      </c>
      <c r="K434" s="38">
        <v>3</v>
      </c>
      <c r="L434" s="38" t="s">
        <v>3</v>
      </c>
      <c r="M434" s="31"/>
    </row>
    <row r="435" spans="1:13" s="3" customFormat="1" ht="30" customHeight="1" x14ac:dyDescent="0.15">
      <c r="A435" s="240"/>
      <c r="B435" s="241"/>
      <c r="C435" s="242"/>
      <c r="D435" s="40" t="s">
        <v>16</v>
      </c>
      <c r="E435" s="40" t="s">
        <v>124</v>
      </c>
      <c r="F435" s="40" t="s">
        <v>11</v>
      </c>
      <c r="G435" s="40" t="s">
        <v>117</v>
      </c>
      <c r="H435" s="40" t="s">
        <v>17</v>
      </c>
      <c r="I435" s="275"/>
      <c r="J435" s="41" t="s">
        <v>16</v>
      </c>
      <c r="K435" s="40" t="s">
        <v>11</v>
      </c>
      <c r="L435" s="40" t="s">
        <v>17</v>
      </c>
      <c r="M435" s="31"/>
    </row>
    <row r="436" spans="1:13" s="12" customFormat="1" ht="15" customHeight="1" x14ac:dyDescent="0.15">
      <c r="A436" s="235" t="s">
        <v>301</v>
      </c>
      <c r="B436" s="234" t="s">
        <v>205</v>
      </c>
      <c r="C436" s="225" t="s">
        <v>305</v>
      </c>
      <c r="D436" s="204">
        <v>392</v>
      </c>
      <c r="E436" s="204">
        <v>910</v>
      </c>
      <c r="F436" s="204">
        <v>558</v>
      </c>
      <c r="G436" s="205">
        <v>68</v>
      </c>
      <c r="H436" s="204">
        <v>25</v>
      </c>
      <c r="I436" s="206">
        <v>104</v>
      </c>
      <c r="J436" s="207">
        <f t="shared" ref="J436:J437" si="170">+D436+E436</f>
        <v>1302</v>
      </c>
      <c r="K436" s="204">
        <f t="shared" ref="K436:K437" si="171">+F436</f>
        <v>558</v>
      </c>
      <c r="L436" s="204">
        <f t="shared" ref="L436:L437" si="172">+G436+H436</f>
        <v>93</v>
      </c>
      <c r="M436" s="45"/>
    </row>
    <row r="437" spans="1:13" s="3" customFormat="1" ht="15" customHeight="1" x14ac:dyDescent="0.15">
      <c r="A437" s="235"/>
      <c r="B437" s="234"/>
      <c r="C437" s="226"/>
      <c r="D437" s="33">
        <f>+D436/SUM($D436:$I436)*100</f>
        <v>19.056878949927079</v>
      </c>
      <c r="E437" s="33">
        <f t="shared" ref="E437" si="173">+E436/SUM($D436:$I436)*100</f>
        <v>44.239183276616437</v>
      </c>
      <c r="F437" s="33">
        <f>+F436/SUM($D436:$I436)*100</f>
        <v>27.126883811375791</v>
      </c>
      <c r="G437" s="46">
        <f t="shared" ref="G437:H437" si="174">+G436/SUM($D436:$I436)*100</f>
        <v>3.3057851239669422</v>
      </c>
      <c r="H437" s="33">
        <f t="shared" si="174"/>
        <v>1.2153621779290227</v>
      </c>
      <c r="I437" s="47">
        <f>+I436/SUM($D436:$I436)*100</f>
        <v>5.0559066601847347</v>
      </c>
      <c r="J437" s="89">
        <f t="shared" si="170"/>
        <v>63.296062226543512</v>
      </c>
      <c r="K437" s="90">
        <f t="shared" si="171"/>
        <v>27.126883811375791</v>
      </c>
      <c r="L437" s="90">
        <f t="shared" si="172"/>
        <v>4.5211473018959651</v>
      </c>
      <c r="M437" s="31"/>
    </row>
    <row r="438" spans="1:13" s="12" customFormat="1" ht="15" customHeight="1" x14ac:dyDescent="0.15">
      <c r="A438" s="235"/>
      <c r="B438" s="234"/>
      <c r="C438" s="225" t="s">
        <v>266</v>
      </c>
      <c r="D438" s="204">
        <v>387</v>
      </c>
      <c r="E438" s="204">
        <v>910</v>
      </c>
      <c r="F438" s="204">
        <v>532</v>
      </c>
      <c r="G438" s="205">
        <v>45</v>
      </c>
      <c r="H438" s="204">
        <v>20</v>
      </c>
      <c r="I438" s="206">
        <v>92</v>
      </c>
      <c r="J438" s="207">
        <f t="shared" ref="J438:J441" si="175">+D438+E438</f>
        <v>1297</v>
      </c>
      <c r="K438" s="204">
        <f t="shared" ref="K438:K441" si="176">+F438</f>
        <v>532</v>
      </c>
      <c r="L438" s="204">
        <f t="shared" ref="L438:L441" si="177">+G438+H438</f>
        <v>65</v>
      </c>
      <c r="M438" s="45"/>
    </row>
    <row r="439" spans="1:13" s="3" customFormat="1" ht="15" customHeight="1" x14ac:dyDescent="0.15">
      <c r="A439" s="235"/>
      <c r="B439" s="234"/>
      <c r="C439" s="226"/>
      <c r="D439" s="33">
        <f>+D438/SUM($D438:$I438)*100</f>
        <v>19.486404833836858</v>
      </c>
      <c r="E439" s="33">
        <f t="shared" ref="E439:H439" si="178">+E438/SUM($D438:$I438)*100</f>
        <v>45.820745216515604</v>
      </c>
      <c r="F439" s="33">
        <f>+F438/SUM($D438:$I438)*100</f>
        <v>26.787512588116819</v>
      </c>
      <c r="G439" s="46">
        <f t="shared" si="178"/>
        <v>2.2658610271903323</v>
      </c>
      <c r="H439" s="33">
        <f t="shared" si="178"/>
        <v>1.0070493454179255</v>
      </c>
      <c r="I439" s="47">
        <f>+I438/SUM($D438:$I438)*100</f>
        <v>4.6324269889224574</v>
      </c>
      <c r="J439" s="89">
        <f t="shared" si="175"/>
        <v>65.307150050352462</v>
      </c>
      <c r="K439" s="90">
        <f t="shared" si="176"/>
        <v>26.787512588116819</v>
      </c>
      <c r="L439" s="90">
        <f t="shared" si="177"/>
        <v>3.2729103726082576</v>
      </c>
      <c r="M439" s="31"/>
    </row>
    <row r="440" spans="1:13" s="12" customFormat="1" ht="15" customHeight="1" x14ac:dyDescent="0.15">
      <c r="A440" s="235"/>
      <c r="B440" s="234"/>
      <c r="C440" s="225" t="s">
        <v>163</v>
      </c>
      <c r="D440" s="204">
        <v>516</v>
      </c>
      <c r="E440" s="204">
        <v>993</v>
      </c>
      <c r="F440" s="204">
        <v>497</v>
      </c>
      <c r="G440" s="205">
        <v>63</v>
      </c>
      <c r="H440" s="204">
        <v>18</v>
      </c>
      <c r="I440" s="206">
        <v>96</v>
      </c>
      <c r="J440" s="207">
        <f t="shared" si="175"/>
        <v>1509</v>
      </c>
      <c r="K440" s="204">
        <f t="shared" si="176"/>
        <v>497</v>
      </c>
      <c r="L440" s="204">
        <f t="shared" si="177"/>
        <v>81</v>
      </c>
      <c r="M440" s="45"/>
    </row>
    <row r="441" spans="1:13" s="3" customFormat="1" ht="15" customHeight="1" x14ac:dyDescent="0.15">
      <c r="A441" s="235"/>
      <c r="B441" s="234"/>
      <c r="C441" s="226"/>
      <c r="D441" s="33">
        <f t="shared" ref="D441:I441" si="179">+D440/SUM($D440:$I440)*100</f>
        <v>23.63719651855245</v>
      </c>
      <c r="E441" s="33">
        <f t="shared" si="179"/>
        <v>45.487860742098029</v>
      </c>
      <c r="F441" s="33">
        <f t="shared" si="179"/>
        <v>22.766834631241412</v>
      </c>
      <c r="G441" s="46">
        <f t="shared" si="179"/>
        <v>2.8859367842418693</v>
      </c>
      <c r="H441" s="33">
        <f t="shared" si="179"/>
        <v>0.82455336692624837</v>
      </c>
      <c r="I441" s="47">
        <f t="shared" si="179"/>
        <v>4.3976179569399907</v>
      </c>
      <c r="J441" s="89">
        <f t="shared" si="175"/>
        <v>69.125057260650479</v>
      </c>
      <c r="K441" s="90">
        <f t="shared" si="176"/>
        <v>22.766834631241412</v>
      </c>
      <c r="L441" s="90">
        <f t="shared" si="177"/>
        <v>3.7104901511681176</v>
      </c>
      <c r="M441" s="31"/>
    </row>
    <row r="442" spans="1:13" s="4" customFormat="1" ht="15" customHeight="1" x14ac:dyDescent="0.15">
      <c r="A442" s="49"/>
      <c r="B442" s="50"/>
      <c r="C442" s="51"/>
      <c r="D442" s="52"/>
      <c r="E442" s="52"/>
      <c r="F442" s="52"/>
      <c r="G442" s="52"/>
      <c r="H442" s="52"/>
      <c r="I442" s="52"/>
      <c r="J442" s="52"/>
      <c r="K442" s="52"/>
      <c r="L442" s="52"/>
      <c r="M442" s="53"/>
    </row>
    <row r="443" spans="1:13" s="5" customFormat="1" ht="15" customHeight="1" x14ac:dyDescent="0.15">
      <c r="A443" s="238" t="s">
        <v>61</v>
      </c>
      <c r="B443" s="239"/>
      <c r="C443" s="225" t="s">
        <v>62</v>
      </c>
      <c r="D443" s="139">
        <v>1</v>
      </c>
      <c r="E443" s="139">
        <v>2</v>
      </c>
      <c r="F443" s="139">
        <v>3</v>
      </c>
      <c r="G443" s="139">
        <v>4</v>
      </c>
      <c r="H443" s="139">
        <v>5</v>
      </c>
      <c r="I443" s="289" t="s">
        <v>9</v>
      </c>
      <c r="J443" s="39" t="s">
        <v>2</v>
      </c>
      <c r="K443" s="38">
        <v>3</v>
      </c>
      <c r="L443" s="38" t="s">
        <v>3</v>
      </c>
      <c r="M443" s="93"/>
    </row>
    <row r="444" spans="1:13" s="5" customFormat="1" ht="30" customHeight="1" x14ac:dyDescent="0.15">
      <c r="A444" s="240"/>
      <c r="B444" s="241"/>
      <c r="C444" s="226"/>
      <c r="D444" s="148" t="s">
        <v>121</v>
      </c>
      <c r="E444" s="148" t="s">
        <v>77</v>
      </c>
      <c r="F444" s="148" t="s">
        <v>78</v>
      </c>
      <c r="G444" s="148" t="s">
        <v>79</v>
      </c>
      <c r="H444" s="148" t="s">
        <v>80</v>
      </c>
      <c r="I444" s="289"/>
      <c r="J444" s="149" t="s">
        <v>82</v>
      </c>
      <c r="K444" s="150" t="s">
        <v>11</v>
      </c>
      <c r="L444" s="150" t="s">
        <v>83</v>
      </c>
      <c r="M444" s="93"/>
    </row>
    <row r="445" spans="1:13" s="5" customFormat="1" ht="15" customHeight="1" x14ac:dyDescent="0.15">
      <c r="A445" s="234" t="s">
        <v>357</v>
      </c>
      <c r="B445" s="234" t="s">
        <v>127</v>
      </c>
      <c r="C445" s="225" t="s">
        <v>305</v>
      </c>
      <c r="D445" s="204">
        <v>944</v>
      </c>
      <c r="E445" s="204">
        <v>704</v>
      </c>
      <c r="F445" s="204">
        <v>291</v>
      </c>
      <c r="G445" s="205">
        <v>23</v>
      </c>
      <c r="H445" s="204">
        <v>23</v>
      </c>
      <c r="I445" s="206">
        <v>72</v>
      </c>
      <c r="J445" s="207">
        <f t="shared" ref="J445:J450" si="180">+D445+E445</f>
        <v>1648</v>
      </c>
      <c r="K445" s="204">
        <f t="shared" ref="K445:K450" si="181">+F445</f>
        <v>291</v>
      </c>
      <c r="L445" s="204">
        <f t="shared" ref="L445:L450" si="182">+G445+H445</f>
        <v>46</v>
      </c>
      <c r="M445" s="93"/>
    </row>
    <row r="446" spans="1:13" s="5" customFormat="1" ht="15" customHeight="1" x14ac:dyDescent="0.15">
      <c r="A446" s="234"/>
      <c r="B446" s="234"/>
      <c r="C446" s="226"/>
      <c r="D446" s="33">
        <f>+D445/SUM($D445:$I445)*100</f>
        <v>45.892075838599908</v>
      </c>
      <c r="E446" s="33">
        <f t="shared" ref="E446" si="183">+E445/SUM($D445:$I445)*100</f>
        <v>34.224598930481278</v>
      </c>
      <c r="F446" s="33">
        <f>+F445/SUM($D445:$I445)*100</f>
        <v>14.146815751093825</v>
      </c>
      <c r="G446" s="46">
        <f t="shared" ref="G446:I446" si="184">+G445/SUM($D445:$I445)*100</f>
        <v>1.1181332036947009</v>
      </c>
      <c r="H446" s="33">
        <f t="shared" si="184"/>
        <v>1.1181332036947009</v>
      </c>
      <c r="I446" s="47">
        <f t="shared" si="184"/>
        <v>3.5002430724355862</v>
      </c>
      <c r="J446" s="89">
        <f t="shared" si="180"/>
        <v>80.116674769081186</v>
      </c>
      <c r="K446" s="90">
        <f t="shared" si="181"/>
        <v>14.146815751093825</v>
      </c>
      <c r="L446" s="90">
        <f t="shared" si="182"/>
        <v>2.2362664073894019</v>
      </c>
      <c r="M446" s="93"/>
    </row>
    <row r="447" spans="1:13" s="5" customFormat="1" ht="15" customHeight="1" x14ac:dyDescent="0.15">
      <c r="A447" s="234"/>
      <c r="B447" s="234"/>
      <c r="C447" s="225" t="s">
        <v>266</v>
      </c>
      <c r="D447" s="204">
        <v>830</v>
      </c>
      <c r="E447" s="204">
        <v>724</v>
      </c>
      <c r="F447" s="204">
        <v>313</v>
      </c>
      <c r="G447" s="205">
        <v>21</v>
      </c>
      <c r="H447" s="204">
        <v>17</v>
      </c>
      <c r="I447" s="206">
        <v>81</v>
      </c>
      <c r="J447" s="207">
        <f t="shared" si="180"/>
        <v>1554</v>
      </c>
      <c r="K447" s="204">
        <f t="shared" si="181"/>
        <v>313</v>
      </c>
      <c r="L447" s="204">
        <f t="shared" si="182"/>
        <v>38</v>
      </c>
      <c r="M447" s="93"/>
    </row>
    <row r="448" spans="1:13" s="5" customFormat="1" ht="15" customHeight="1" x14ac:dyDescent="0.15">
      <c r="A448" s="234"/>
      <c r="B448" s="234"/>
      <c r="C448" s="226"/>
      <c r="D448" s="33">
        <f>+D447/SUM($D447:$I447)*100</f>
        <v>41.792547834843909</v>
      </c>
      <c r="E448" s="33">
        <f t="shared" ref="E448:I448" si="185">+E447/SUM($D447:$I447)*100</f>
        <v>36.455186304128901</v>
      </c>
      <c r="F448" s="33">
        <f>+F447/SUM($D447:$I447)*100</f>
        <v>15.760322255790534</v>
      </c>
      <c r="G448" s="46">
        <f t="shared" si="185"/>
        <v>1.0574018126888218</v>
      </c>
      <c r="H448" s="33">
        <f t="shared" si="185"/>
        <v>0.85599194360523667</v>
      </c>
      <c r="I448" s="47">
        <f t="shared" si="185"/>
        <v>4.0785498489425986</v>
      </c>
      <c r="J448" s="89">
        <f t="shared" si="180"/>
        <v>78.247734138972817</v>
      </c>
      <c r="K448" s="90">
        <f t="shared" si="181"/>
        <v>15.760322255790534</v>
      </c>
      <c r="L448" s="90">
        <f t="shared" si="182"/>
        <v>1.9133937562940586</v>
      </c>
      <c r="M448" s="93"/>
    </row>
    <row r="449" spans="1:13" s="5" customFormat="1" ht="15" customHeight="1" x14ac:dyDescent="0.15">
      <c r="A449" s="234"/>
      <c r="B449" s="234"/>
      <c r="C449" s="225" t="s">
        <v>163</v>
      </c>
      <c r="D449" s="204">
        <v>1005</v>
      </c>
      <c r="E449" s="204">
        <v>758</v>
      </c>
      <c r="F449" s="204">
        <v>287</v>
      </c>
      <c r="G449" s="205">
        <v>24</v>
      </c>
      <c r="H449" s="204">
        <v>25</v>
      </c>
      <c r="I449" s="206">
        <v>84</v>
      </c>
      <c r="J449" s="207">
        <f t="shared" si="180"/>
        <v>1763</v>
      </c>
      <c r="K449" s="204">
        <f t="shared" si="181"/>
        <v>287</v>
      </c>
      <c r="L449" s="204">
        <f t="shared" si="182"/>
        <v>49</v>
      </c>
      <c r="M449" s="93"/>
    </row>
    <row r="450" spans="1:13" s="5" customFormat="1" ht="15" customHeight="1" x14ac:dyDescent="0.15">
      <c r="A450" s="234"/>
      <c r="B450" s="234"/>
      <c r="C450" s="226"/>
      <c r="D450" s="33">
        <f t="shared" ref="D450:I450" si="186">+D449/SUM($D449:$I449)*100</f>
        <v>46.037562986715528</v>
      </c>
      <c r="E450" s="33">
        <f t="shared" si="186"/>
        <v>34.72285845167201</v>
      </c>
      <c r="F450" s="33">
        <f t="shared" si="186"/>
        <v>13.14704535043518</v>
      </c>
      <c r="G450" s="46">
        <f t="shared" si="186"/>
        <v>1.0994044892349977</v>
      </c>
      <c r="H450" s="33">
        <f t="shared" si="186"/>
        <v>1.1452130096197892</v>
      </c>
      <c r="I450" s="47">
        <f t="shared" si="186"/>
        <v>3.8479157123224925</v>
      </c>
      <c r="J450" s="89">
        <f t="shared" si="180"/>
        <v>80.760421438387539</v>
      </c>
      <c r="K450" s="90">
        <f t="shared" si="181"/>
        <v>13.14704535043518</v>
      </c>
      <c r="L450" s="90">
        <f t="shared" si="182"/>
        <v>2.2446174988547867</v>
      </c>
      <c r="M450" s="93"/>
    </row>
    <row r="451" spans="1:13" s="5" customFormat="1" ht="15" customHeight="1" x14ac:dyDescent="0.15">
      <c r="A451" s="135"/>
      <c r="B451" s="151"/>
      <c r="C451" s="115"/>
      <c r="D451" s="116"/>
      <c r="E451" s="116"/>
      <c r="F451" s="116"/>
      <c r="G451" s="116"/>
      <c r="H451" s="120"/>
      <c r="I451" s="120"/>
      <c r="J451" s="120"/>
      <c r="K451" s="120"/>
      <c r="L451" s="120"/>
      <c r="M451" s="93"/>
    </row>
    <row r="452" spans="1:13" s="1" customFormat="1" ht="15" customHeight="1" x14ac:dyDescent="0.15">
      <c r="A452" s="236" t="s">
        <v>161</v>
      </c>
      <c r="B452" s="236"/>
      <c r="C452" s="236"/>
      <c r="D452" s="236"/>
      <c r="E452" s="236"/>
      <c r="F452" s="236"/>
      <c r="G452" s="237"/>
      <c r="H452" s="237"/>
      <c r="I452" s="237"/>
      <c r="J452" s="237"/>
      <c r="K452" s="237"/>
      <c r="L452" s="237"/>
      <c r="M452" s="28"/>
    </row>
    <row r="453" spans="1:13" s="3" customFormat="1" ht="15" customHeight="1" x14ac:dyDescent="0.15">
      <c r="A453" s="238" t="s">
        <v>61</v>
      </c>
      <c r="B453" s="239"/>
      <c r="C453" s="225" t="s">
        <v>62</v>
      </c>
      <c r="D453" s="38">
        <v>1</v>
      </c>
      <c r="E453" s="38">
        <v>2</v>
      </c>
      <c r="F453" s="38">
        <v>3</v>
      </c>
      <c r="G453" s="38">
        <v>4</v>
      </c>
      <c r="H453" s="38">
        <v>5</v>
      </c>
      <c r="I453" s="250" t="s">
        <v>9</v>
      </c>
      <c r="J453" s="39" t="s">
        <v>2</v>
      </c>
      <c r="K453" s="38">
        <v>3</v>
      </c>
      <c r="L453" s="38" t="s">
        <v>3</v>
      </c>
      <c r="M453" s="31"/>
    </row>
    <row r="454" spans="1:13" s="3" customFormat="1" ht="30" customHeight="1" x14ac:dyDescent="0.15">
      <c r="A454" s="240"/>
      <c r="B454" s="241"/>
      <c r="C454" s="226"/>
      <c r="D454" s="87" t="s">
        <v>6</v>
      </c>
      <c r="E454" s="87" t="s">
        <v>4</v>
      </c>
      <c r="F454" s="87" t="s">
        <v>11</v>
      </c>
      <c r="G454" s="87" t="s">
        <v>5</v>
      </c>
      <c r="H454" s="87" t="s">
        <v>112</v>
      </c>
      <c r="I454" s="275"/>
      <c r="J454" s="88" t="s">
        <v>10</v>
      </c>
      <c r="K454" s="87" t="s">
        <v>11</v>
      </c>
      <c r="L454" s="87" t="s">
        <v>8</v>
      </c>
      <c r="M454" s="31"/>
    </row>
    <row r="455" spans="1:13" s="13" customFormat="1" ht="15" customHeight="1" x14ac:dyDescent="0.15">
      <c r="A455" s="235" t="s">
        <v>23</v>
      </c>
      <c r="B455" s="234" t="s">
        <v>206</v>
      </c>
      <c r="C455" s="225" t="s">
        <v>305</v>
      </c>
      <c r="D455" s="204">
        <v>152</v>
      </c>
      <c r="E455" s="204">
        <v>614</v>
      </c>
      <c r="F455" s="204">
        <v>878</v>
      </c>
      <c r="G455" s="205">
        <v>210</v>
      </c>
      <c r="H455" s="204">
        <v>129</v>
      </c>
      <c r="I455" s="206">
        <v>74</v>
      </c>
      <c r="J455" s="207">
        <f t="shared" ref="J455:J460" si="187">+D455+E455</f>
        <v>766</v>
      </c>
      <c r="K455" s="204">
        <f t="shared" ref="K455:K460" si="188">+F455</f>
        <v>878</v>
      </c>
      <c r="L455" s="204">
        <f t="shared" ref="L455:L460" si="189">+G455+H455</f>
        <v>339</v>
      </c>
      <c r="M455" s="129"/>
    </row>
    <row r="456" spans="1:13" s="10" customFormat="1" ht="15" customHeight="1" x14ac:dyDescent="0.15">
      <c r="A456" s="235"/>
      <c r="B456" s="234"/>
      <c r="C456" s="226"/>
      <c r="D456" s="33">
        <f>+D455/SUM($D455:$I455)*100</f>
        <v>7.3894020418084585</v>
      </c>
      <c r="E456" s="33">
        <f t="shared" ref="E456" si="190">+E455/SUM($D455:$I455)*100</f>
        <v>29.849295089936799</v>
      </c>
      <c r="F456" s="33">
        <f>+F455/SUM($D455:$I455)*100</f>
        <v>42.683519688867285</v>
      </c>
      <c r="G456" s="46">
        <f>+G455/SUM($D455:$I455)*100</f>
        <v>10.209042294603792</v>
      </c>
      <c r="H456" s="33">
        <f t="shared" ref="H456" si="191">+H455/SUM($D455:$I455)*100</f>
        <v>6.271268838113758</v>
      </c>
      <c r="I456" s="47">
        <f>+I455/SUM($D455:$I455)*100</f>
        <v>3.5974720466699077</v>
      </c>
      <c r="J456" s="89">
        <f t="shared" si="187"/>
        <v>37.238697131745255</v>
      </c>
      <c r="K456" s="90">
        <f t="shared" si="188"/>
        <v>42.683519688867285</v>
      </c>
      <c r="L456" s="90">
        <f t="shared" si="189"/>
        <v>16.480311132717549</v>
      </c>
      <c r="M456" s="130"/>
    </row>
    <row r="457" spans="1:13" s="13" customFormat="1" ht="15" customHeight="1" x14ac:dyDescent="0.15">
      <c r="A457" s="235"/>
      <c r="B457" s="234"/>
      <c r="C457" s="245" t="s">
        <v>302</v>
      </c>
      <c r="D457" s="204">
        <v>119</v>
      </c>
      <c r="E457" s="204">
        <v>538</v>
      </c>
      <c r="F457" s="204">
        <v>886</v>
      </c>
      <c r="G457" s="205">
        <v>193</v>
      </c>
      <c r="H457" s="204">
        <v>150</v>
      </c>
      <c r="I457" s="206">
        <v>100</v>
      </c>
      <c r="J457" s="207">
        <f t="shared" si="187"/>
        <v>657</v>
      </c>
      <c r="K457" s="204">
        <f t="shared" si="188"/>
        <v>886</v>
      </c>
      <c r="L457" s="204">
        <f t="shared" si="189"/>
        <v>343</v>
      </c>
      <c r="M457" s="129"/>
    </row>
    <row r="458" spans="1:13" s="10" customFormat="1" ht="15" customHeight="1" x14ac:dyDescent="0.15">
      <c r="A458" s="235"/>
      <c r="B458" s="234"/>
      <c r="C458" s="246"/>
      <c r="D458" s="33">
        <f>+D457/SUM($D457:$I457)*100</f>
        <v>5.9919436052366573</v>
      </c>
      <c r="E458" s="33">
        <f t="shared" ref="E458:I458" si="192">+E457/SUM($D457:$I457)*100</f>
        <v>27.089627391742194</v>
      </c>
      <c r="F458" s="33">
        <f>+F457/SUM($D457:$I457)*100</f>
        <v>44.612286002014102</v>
      </c>
      <c r="G458" s="46">
        <f>+G457/SUM($D457:$I457)*100</f>
        <v>9.7180261832829817</v>
      </c>
      <c r="H458" s="33">
        <f t="shared" si="192"/>
        <v>7.5528700906344408</v>
      </c>
      <c r="I458" s="47">
        <f t="shared" si="192"/>
        <v>5.0352467270896275</v>
      </c>
      <c r="J458" s="89">
        <f t="shared" si="187"/>
        <v>33.081570996978854</v>
      </c>
      <c r="K458" s="90">
        <f t="shared" si="188"/>
        <v>44.612286002014102</v>
      </c>
      <c r="L458" s="90">
        <f t="shared" si="189"/>
        <v>17.270896273917423</v>
      </c>
      <c r="M458" s="130"/>
    </row>
    <row r="459" spans="1:13" s="13" customFormat="1" ht="15" customHeight="1" x14ac:dyDescent="0.15">
      <c r="A459" s="235"/>
      <c r="B459" s="234"/>
      <c r="C459" s="225" t="s">
        <v>163</v>
      </c>
      <c r="D459" s="204">
        <v>198</v>
      </c>
      <c r="E459" s="204">
        <v>616</v>
      </c>
      <c r="F459" s="204">
        <v>886</v>
      </c>
      <c r="G459" s="205">
        <v>202</v>
      </c>
      <c r="H459" s="204">
        <v>166</v>
      </c>
      <c r="I459" s="206">
        <v>115</v>
      </c>
      <c r="J459" s="207">
        <f t="shared" si="187"/>
        <v>814</v>
      </c>
      <c r="K459" s="204">
        <f t="shared" si="188"/>
        <v>886</v>
      </c>
      <c r="L459" s="204">
        <f t="shared" si="189"/>
        <v>368</v>
      </c>
      <c r="M459" s="129"/>
    </row>
    <row r="460" spans="1:13" s="10" customFormat="1" ht="15" customHeight="1" x14ac:dyDescent="0.15">
      <c r="A460" s="235"/>
      <c r="B460" s="234"/>
      <c r="C460" s="226"/>
      <c r="D460" s="33">
        <f t="shared" ref="D460:I460" si="193">+D459/SUM($D459:$I459)*100</f>
        <v>9.0700870361887311</v>
      </c>
      <c r="E460" s="33">
        <f t="shared" si="193"/>
        <v>28.218048557031604</v>
      </c>
      <c r="F460" s="33">
        <f t="shared" si="193"/>
        <v>40.586349060925329</v>
      </c>
      <c r="G460" s="46">
        <f t="shared" si="193"/>
        <v>9.2533211177278964</v>
      </c>
      <c r="H460" s="33">
        <f t="shared" si="193"/>
        <v>7.6042143838754006</v>
      </c>
      <c r="I460" s="47">
        <f t="shared" si="193"/>
        <v>5.2679798442510304</v>
      </c>
      <c r="J460" s="89">
        <f t="shared" si="187"/>
        <v>37.288135593220332</v>
      </c>
      <c r="K460" s="90">
        <f t="shared" si="188"/>
        <v>40.586349060925329</v>
      </c>
      <c r="L460" s="90">
        <f t="shared" si="189"/>
        <v>16.857535501603298</v>
      </c>
      <c r="M460" s="130"/>
    </row>
    <row r="461" spans="1:13" s="25" customFormat="1" ht="15" customHeight="1" x14ac:dyDescent="0.15">
      <c r="A461" s="152"/>
      <c r="B461" s="108"/>
      <c r="C461" s="107"/>
      <c r="D461" s="153"/>
      <c r="E461" s="153"/>
      <c r="F461" s="153"/>
      <c r="G461" s="153"/>
      <c r="H461" s="153"/>
      <c r="I461" s="153"/>
      <c r="J461" s="153"/>
      <c r="K461" s="153"/>
      <c r="L461" s="153"/>
      <c r="M461" s="154"/>
    </row>
    <row r="462" spans="1:13" s="10" customFormat="1" ht="15" customHeight="1" x14ac:dyDescent="0.15">
      <c r="A462" s="238" t="s">
        <v>61</v>
      </c>
      <c r="B462" s="239"/>
      <c r="C462" s="225" t="s">
        <v>62</v>
      </c>
      <c r="D462" s="139">
        <v>1</v>
      </c>
      <c r="E462" s="139">
        <v>2</v>
      </c>
      <c r="F462" s="139">
        <v>3</v>
      </c>
      <c r="G462" s="139">
        <v>4</v>
      </c>
      <c r="H462" s="263" t="s">
        <v>9</v>
      </c>
      <c r="I462" s="39" t="s">
        <v>2</v>
      </c>
      <c r="J462" s="38" t="s">
        <v>14</v>
      </c>
      <c r="K462" s="120"/>
      <c r="L462" s="120"/>
      <c r="M462" s="130"/>
    </row>
    <row r="463" spans="1:13" s="10" customFormat="1" ht="30" customHeight="1" x14ac:dyDescent="0.15">
      <c r="A463" s="240"/>
      <c r="B463" s="241"/>
      <c r="C463" s="226"/>
      <c r="D463" s="147" t="s">
        <v>102</v>
      </c>
      <c r="E463" s="147" t="s">
        <v>103</v>
      </c>
      <c r="F463" s="147" t="s">
        <v>104</v>
      </c>
      <c r="G463" s="147" t="s">
        <v>105</v>
      </c>
      <c r="H463" s="287"/>
      <c r="I463" s="149" t="s">
        <v>106</v>
      </c>
      <c r="J463" s="150" t="s">
        <v>107</v>
      </c>
      <c r="K463" s="120"/>
      <c r="L463" s="120"/>
      <c r="M463" s="130"/>
    </row>
    <row r="464" spans="1:13" s="13" customFormat="1" ht="15" customHeight="1" x14ac:dyDescent="0.15">
      <c r="A464" s="235" t="s">
        <v>60</v>
      </c>
      <c r="B464" s="234" t="s">
        <v>207</v>
      </c>
      <c r="C464" s="243" t="s">
        <v>305</v>
      </c>
      <c r="D464" s="204">
        <v>52</v>
      </c>
      <c r="E464" s="204">
        <v>193</v>
      </c>
      <c r="F464" s="204">
        <v>528</v>
      </c>
      <c r="G464" s="204">
        <v>1201</v>
      </c>
      <c r="H464" s="206">
        <v>83</v>
      </c>
      <c r="I464" s="218">
        <f t="shared" ref="I464:I469" si="194">+D464+E464</f>
        <v>245</v>
      </c>
      <c r="J464" s="204">
        <f t="shared" ref="J464:J469" si="195">+F464+G464</f>
        <v>1729</v>
      </c>
      <c r="K464" s="155"/>
      <c r="L464" s="155"/>
      <c r="M464" s="129"/>
    </row>
    <row r="465" spans="1:13" s="10" customFormat="1" ht="15" customHeight="1" x14ac:dyDescent="0.15">
      <c r="A465" s="235"/>
      <c r="B465" s="234"/>
      <c r="C465" s="306"/>
      <c r="D465" s="80">
        <f>+D464/SUM($D464:$H464)*100</f>
        <v>2.5279533300923673</v>
      </c>
      <c r="E465" s="80">
        <f>+E464/SUM($D464:$H464)*100</f>
        <v>9.3825960136120568</v>
      </c>
      <c r="F465" s="80">
        <f t="shared" ref="F465:H465" si="196">+F464/SUM($D464:$H464)*100</f>
        <v>25.668449197860966</v>
      </c>
      <c r="G465" s="80">
        <f t="shared" si="196"/>
        <v>58.385999027710255</v>
      </c>
      <c r="H465" s="99">
        <f t="shared" si="196"/>
        <v>4.0350024307243553</v>
      </c>
      <c r="I465" s="113">
        <f t="shared" si="194"/>
        <v>11.910549343704425</v>
      </c>
      <c r="J465" s="80">
        <f t="shared" si="195"/>
        <v>84.054448225571221</v>
      </c>
      <c r="K465" s="156"/>
      <c r="L465" s="156"/>
      <c r="M465" s="130"/>
    </row>
    <row r="466" spans="1:13" s="13" customFormat="1" ht="15" customHeight="1" x14ac:dyDescent="0.15">
      <c r="A466" s="235"/>
      <c r="B466" s="234"/>
      <c r="C466" s="245" t="s">
        <v>302</v>
      </c>
      <c r="D466" s="204">
        <v>32</v>
      </c>
      <c r="E466" s="204">
        <v>178</v>
      </c>
      <c r="F466" s="204">
        <v>475</v>
      </c>
      <c r="G466" s="204">
        <v>1194</v>
      </c>
      <c r="H466" s="206">
        <v>107</v>
      </c>
      <c r="I466" s="218">
        <f t="shared" si="194"/>
        <v>210</v>
      </c>
      <c r="J466" s="204">
        <f t="shared" si="195"/>
        <v>1669</v>
      </c>
      <c r="K466" s="155"/>
      <c r="L466" s="155"/>
      <c r="M466" s="129"/>
    </row>
    <row r="467" spans="1:13" s="10" customFormat="1" ht="15" customHeight="1" x14ac:dyDescent="0.15">
      <c r="A467" s="235"/>
      <c r="B467" s="234"/>
      <c r="C467" s="246"/>
      <c r="D467" s="80">
        <f>+D466/SUM($D466:$H466)*100</f>
        <v>1.6112789526686808</v>
      </c>
      <c r="E467" s="80">
        <f>+E466/SUM($D466:$H466)*100</f>
        <v>8.9627391742195357</v>
      </c>
      <c r="F467" s="80">
        <f t="shared" ref="F467:H467" si="197">+F466/SUM($D466:$H466)*100</f>
        <v>23.917421953675731</v>
      </c>
      <c r="G467" s="80">
        <f t="shared" si="197"/>
        <v>60.120845921450147</v>
      </c>
      <c r="H467" s="99">
        <f t="shared" si="197"/>
        <v>5.3877139979859008</v>
      </c>
      <c r="I467" s="113">
        <f t="shared" si="194"/>
        <v>10.574018126888216</v>
      </c>
      <c r="J467" s="80">
        <f t="shared" si="195"/>
        <v>84.038267875125882</v>
      </c>
      <c r="K467" s="156"/>
      <c r="L467" s="156"/>
      <c r="M467" s="130"/>
    </row>
    <row r="468" spans="1:13" s="13" customFormat="1" ht="15" customHeight="1" x14ac:dyDescent="0.15">
      <c r="A468" s="235"/>
      <c r="B468" s="234"/>
      <c r="C468" s="243" t="s">
        <v>163</v>
      </c>
      <c r="D468" s="204">
        <v>63</v>
      </c>
      <c r="E468" s="204">
        <v>247</v>
      </c>
      <c r="F468" s="204">
        <v>593</v>
      </c>
      <c r="G468" s="204">
        <v>1167</v>
      </c>
      <c r="H468" s="206">
        <v>113</v>
      </c>
      <c r="I468" s="219">
        <f t="shared" si="194"/>
        <v>310</v>
      </c>
      <c r="J468" s="204">
        <f t="shared" si="195"/>
        <v>1760</v>
      </c>
      <c r="K468" s="155"/>
      <c r="L468" s="155"/>
      <c r="M468" s="129"/>
    </row>
    <row r="469" spans="1:13" s="10" customFormat="1" ht="15" customHeight="1" x14ac:dyDescent="0.15">
      <c r="A469" s="235"/>
      <c r="B469" s="234"/>
      <c r="C469" s="306"/>
      <c r="D469" s="80">
        <f>+D468/SUM($D468:$H468)*100</f>
        <v>2.8859367842418693</v>
      </c>
      <c r="E469" s="80">
        <f t="shared" ref="E469:H469" si="198">+E468/SUM($D468:$H468)*100</f>
        <v>11.314704535043518</v>
      </c>
      <c r="F469" s="80">
        <f t="shared" si="198"/>
        <v>27.164452588181405</v>
      </c>
      <c r="G469" s="80">
        <f t="shared" si="198"/>
        <v>53.458543289051761</v>
      </c>
      <c r="H469" s="99">
        <f t="shared" si="198"/>
        <v>5.1763628034814477</v>
      </c>
      <c r="I469" s="131">
        <f t="shared" si="194"/>
        <v>14.200641319285387</v>
      </c>
      <c r="J469" s="80">
        <f t="shared" si="195"/>
        <v>80.622995877233166</v>
      </c>
      <c r="K469" s="156"/>
      <c r="L469" s="156"/>
      <c r="M469" s="130"/>
    </row>
    <row r="470" spans="1:13" s="10" customFormat="1" ht="15" customHeight="1" x14ac:dyDescent="0.15">
      <c r="A470" s="91"/>
      <c r="B470" s="50"/>
      <c r="C470" s="49"/>
      <c r="D470" s="120"/>
      <c r="E470" s="120"/>
      <c r="F470" s="120"/>
      <c r="G470" s="120"/>
      <c r="H470" s="120"/>
      <c r="I470" s="120"/>
      <c r="J470" s="120"/>
      <c r="K470" s="157"/>
      <c r="L470" s="157"/>
      <c r="M470" s="130"/>
    </row>
    <row r="471" spans="1:13" s="3" customFormat="1" ht="15" customHeight="1" x14ac:dyDescent="0.15">
      <c r="A471" s="238" t="s">
        <v>61</v>
      </c>
      <c r="B471" s="239"/>
      <c r="C471" s="225" t="s">
        <v>62</v>
      </c>
      <c r="D471" s="38">
        <v>1</v>
      </c>
      <c r="E471" s="38">
        <v>2</v>
      </c>
      <c r="F471" s="38">
        <v>3</v>
      </c>
      <c r="G471" s="38">
        <v>4</v>
      </c>
      <c r="H471" s="38">
        <v>5</v>
      </c>
      <c r="I471" s="250" t="s">
        <v>9</v>
      </c>
      <c r="J471" s="112" t="s">
        <v>2</v>
      </c>
      <c r="K471" s="38">
        <v>3</v>
      </c>
      <c r="L471" s="38" t="s">
        <v>3</v>
      </c>
      <c r="M471" s="31"/>
    </row>
    <row r="472" spans="1:13" s="3" customFormat="1" ht="30" customHeight="1" x14ac:dyDescent="0.15">
      <c r="A472" s="240"/>
      <c r="B472" s="241"/>
      <c r="C472" s="226"/>
      <c r="D472" s="87" t="s">
        <v>16</v>
      </c>
      <c r="E472" s="87" t="s">
        <v>124</v>
      </c>
      <c r="F472" s="87" t="s">
        <v>11</v>
      </c>
      <c r="G472" s="87" t="s">
        <v>117</v>
      </c>
      <c r="H472" s="87" t="s">
        <v>17</v>
      </c>
      <c r="I472" s="275"/>
      <c r="J472" s="88" t="s">
        <v>16</v>
      </c>
      <c r="K472" s="87" t="s">
        <v>11</v>
      </c>
      <c r="L472" s="87" t="s">
        <v>17</v>
      </c>
      <c r="M472" s="31"/>
    </row>
    <row r="473" spans="1:13" s="13" customFormat="1" ht="15" customHeight="1" x14ac:dyDescent="0.15">
      <c r="A473" s="235" t="s">
        <v>358</v>
      </c>
      <c r="B473" s="247" t="s">
        <v>208</v>
      </c>
      <c r="C473" s="225" t="s">
        <v>305</v>
      </c>
      <c r="D473" s="204">
        <v>66</v>
      </c>
      <c r="E473" s="204">
        <v>234</v>
      </c>
      <c r="F473" s="204">
        <v>1466</v>
      </c>
      <c r="G473" s="205">
        <v>96</v>
      </c>
      <c r="H473" s="204">
        <v>53</v>
      </c>
      <c r="I473" s="206">
        <v>142</v>
      </c>
      <c r="J473" s="207">
        <f t="shared" ref="J473:J484" si="199">+D473+E473</f>
        <v>300</v>
      </c>
      <c r="K473" s="204">
        <f t="shared" ref="K473:K484" si="200">+F473</f>
        <v>1466</v>
      </c>
      <c r="L473" s="204">
        <f t="shared" ref="L473:L484" si="201">+G473+H473</f>
        <v>149</v>
      </c>
      <c r="M473" s="129"/>
    </row>
    <row r="474" spans="1:13" s="10" customFormat="1" ht="15" customHeight="1" x14ac:dyDescent="0.15">
      <c r="A474" s="235"/>
      <c r="B474" s="248"/>
      <c r="C474" s="226"/>
      <c r="D474" s="33">
        <f>+D473/SUM($D473:$I473)*100</f>
        <v>3.2085561497326207</v>
      </c>
      <c r="E474" s="33">
        <f t="shared" ref="E474:I474" si="202">+E473/SUM($D473:$I473)*100</f>
        <v>11.375789985415654</v>
      </c>
      <c r="F474" s="33">
        <f t="shared" si="202"/>
        <v>71.268838113757909</v>
      </c>
      <c r="G474" s="46">
        <f t="shared" si="202"/>
        <v>4.6669907632474477</v>
      </c>
      <c r="H474" s="33">
        <f t="shared" si="202"/>
        <v>2.5765678172095283</v>
      </c>
      <c r="I474" s="47">
        <f t="shared" si="202"/>
        <v>6.9032571706368495</v>
      </c>
      <c r="J474" s="89">
        <f t="shared" si="199"/>
        <v>14.584346135148275</v>
      </c>
      <c r="K474" s="90">
        <f t="shared" si="200"/>
        <v>71.268838113757909</v>
      </c>
      <c r="L474" s="90">
        <f t="shared" si="201"/>
        <v>7.243558580456976</v>
      </c>
      <c r="M474" s="130"/>
    </row>
    <row r="475" spans="1:13" s="13" customFormat="1" ht="15" customHeight="1" x14ac:dyDescent="0.15">
      <c r="A475" s="235"/>
      <c r="B475" s="248"/>
      <c r="C475" s="245" t="s">
        <v>302</v>
      </c>
      <c r="D475" s="204">
        <v>50</v>
      </c>
      <c r="E475" s="204">
        <v>255</v>
      </c>
      <c r="F475" s="204">
        <v>1406</v>
      </c>
      <c r="G475" s="205">
        <v>75</v>
      </c>
      <c r="H475" s="204">
        <v>45</v>
      </c>
      <c r="I475" s="206">
        <v>155</v>
      </c>
      <c r="J475" s="207">
        <f t="shared" si="199"/>
        <v>305</v>
      </c>
      <c r="K475" s="204">
        <f t="shared" si="200"/>
        <v>1406</v>
      </c>
      <c r="L475" s="204">
        <f t="shared" si="201"/>
        <v>120</v>
      </c>
      <c r="M475" s="129"/>
    </row>
    <row r="476" spans="1:13" s="10" customFormat="1" ht="15" customHeight="1" x14ac:dyDescent="0.15">
      <c r="A476" s="235"/>
      <c r="B476" s="248"/>
      <c r="C476" s="246"/>
      <c r="D476" s="33">
        <f>+D475/SUM($D475:$I475)*100</f>
        <v>2.5176233635448138</v>
      </c>
      <c r="E476" s="33">
        <f t="shared" ref="E476:I476" si="203">+E475/SUM($D475:$I475)*100</f>
        <v>12.839879154078551</v>
      </c>
      <c r="F476" s="33">
        <f t="shared" si="203"/>
        <v>70.79556898288017</v>
      </c>
      <c r="G476" s="46">
        <f t="shared" si="203"/>
        <v>3.7764350453172204</v>
      </c>
      <c r="H476" s="33">
        <f t="shared" si="203"/>
        <v>2.2658610271903323</v>
      </c>
      <c r="I476" s="47">
        <f t="shared" si="203"/>
        <v>7.8046324269889222</v>
      </c>
      <c r="J476" s="89">
        <f t="shared" si="199"/>
        <v>15.357502517623365</v>
      </c>
      <c r="K476" s="90">
        <f t="shared" si="200"/>
        <v>70.79556898288017</v>
      </c>
      <c r="L476" s="90">
        <f t="shared" si="201"/>
        <v>6.0422960725075523</v>
      </c>
      <c r="M476" s="130"/>
    </row>
    <row r="477" spans="1:13" s="13" customFormat="1" ht="15" customHeight="1" x14ac:dyDescent="0.15">
      <c r="A477" s="235"/>
      <c r="B477" s="248"/>
      <c r="C477" s="225" t="s">
        <v>163</v>
      </c>
      <c r="D477" s="204">
        <v>98</v>
      </c>
      <c r="E477" s="204">
        <v>248</v>
      </c>
      <c r="F477" s="204">
        <v>1544</v>
      </c>
      <c r="G477" s="205">
        <v>73</v>
      </c>
      <c r="H477" s="204">
        <v>39</v>
      </c>
      <c r="I477" s="206">
        <v>181</v>
      </c>
      <c r="J477" s="207">
        <f t="shared" si="199"/>
        <v>346</v>
      </c>
      <c r="K477" s="204">
        <f t="shared" si="200"/>
        <v>1544</v>
      </c>
      <c r="L477" s="204">
        <f t="shared" si="201"/>
        <v>112</v>
      </c>
      <c r="M477" s="129"/>
    </row>
    <row r="478" spans="1:13" s="10" customFormat="1" ht="15" customHeight="1" x14ac:dyDescent="0.15">
      <c r="A478" s="235"/>
      <c r="B478" s="249"/>
      <c r="C478" s="226"/>
      <c r="D478" s="33">
        <f t="shared" ref="D478:I478" si="204">+D477/SUM($D477:$I477)*100</f>
        <v>4.4892349977095742</v>
      </c>
      <c r="E478" s="33">
        <f t="shared" si="204"/>
        <v>11.360513055428308</v>
      </c>
      <c r="F478" s="33">
        <f t="shared" si="204"/>
        <v>70.728355474118189</v>
      </c>
      <c r="G478" s="46">
        <f t="shared" si="204"/>
        <v>3.3440219880897848</v>
      </c>
      <c r="H478" s="33">
        <f t="shared" si="204"/>
        <v>1.7865322950068714</v>
      </c>
      <c r="I478" s="47">
        <f t="shared" si="204"/>
        <v>8.2913421896472741</v>
      </c>
      <c r="J478" s="89">
        <f t="shared" si="199"/>
        <v>15.849748053137883</v>
      </c>
      <c r="K478" s="90">
        <f t="shared" si="200"/>
        <v>70.728355474118189</v>
      </c>
      <c r="L478" s="90">
        <f t="shared" si="201"/>
        <v>5.1305542830966564</v>
      </c>
      <c r="M478" s="130"/>
    </row>
    <row r="479" spans="1:13" s="13" customFormat="1" ht="15" customHeight="1" x14ac:dyDescent="0.15">
      <c r="A479" s="235" t="s">
        <v>269</v>
      </c>
      <c r="B479" s="234" t="s">
        <v>209</v>
      </c>
      <c r="C479" s="225" t="s">
        <v>305</v>
      </c>
      <c r="D479" s="204">
        <v>184</v>
      </c>
      <c r="E479" s="204">
        <v>661</v>
      </c>
      <c r="F479" s="204">
        <v>971</v>
      </c>
      <c r="G479" s="205">
        <v>79</v>
      </c>
      <c r="H479" s="204">
        <v>43</v>
      </c>
      <c r="I479" s="206">
        <v>119</v>
      </c>
      <c r="J479" s="207">
        <f t="shared" si="199"/>
        <v>845</v>
      </c>
      <c r="K479" s="204">
        <f t="shared" si="200"/>
        <v>971</v>
      </c>
      <c r="L479" s="204">
        <f t="shared" si="201"/>
        <v>122</v>
      </c>
      <c r="M479" s="129"/>
    </row>
    <row r="480" spans="1:13" s="10" customFormat="1" ht="15" customHeight="1" x14ac:dyDescent="0.15">
      <c r="A480" s="235"/>
      <c r="B480" s="234"/>
      <c r="C480" s="226"/>
      <c r="D480" s="33">
        <f>+D479/SUM($D479:$I479)*100</f>
        <v>8.9450656295576074</v>
      </c>
      <c r="E480" s="33">
        <f t="shared" ref="E480:I480" si="205">+E479/SUM($D479:$I479)*100</f>
        <v>32.134175984443367</v>
      </c>
      <c r="F480" s="33">
        <f t="shared" si="205"/>
        <v>47.204666990763251</v>
      </c>
      <c r="G480" s="46">
        <f t="shared" si="205"/>
        <v>3.8405444822557122</v>
      </c>
      <c r="H480" s="33">
        <f t="shared" si="205"/>
        <v>2.0904229460379193</v>
      </c>
      <c r="I480" s="47">
        <f t="shared" si="205"/>
        <v>5.785123966942149</v>
      </c>
      <c r="J480" s="89">
        <f t="shared" si="199"/>
        <v>41.079241614000978</v>
      </c>
      <c r="K480" s="90">
        <f t="shared" si="200"/>
        <v>47.204666990763251</v>
      </c>
      <c r="L480" s="90">
        <f t="shared" si="201"/>
        <v>5.9309674282936315</v>
      </c>
      <c r="M480" s="130"/>
    </row>
    <row r="481" spans="1:13" s="13" customFormat="1" ht="15" customHeight="1" x14ac:dyDescent="0.15">
      <c r="A481" s="235"/>
      <c r="B481" s="234"/>
      <c r="C481" s="245" t="s">
        <v>302</v>
      </c>
      <c r="D481" s="204">
        <v>184</v>
      </c>
      <c r="E481" s="204">
        <v>616</v>
      </c>
      <c r="F481" s="204">
        <v>920</v>
      </c>
      <c r="G481" s="205">
        <v>64</v>
      </c>
      <c r="H481" s="204">
        <v>44</v>
      </c>
      <c r="I481" s="206">
        <v>158</v>
      </c>
      <c r="J481" s="207">
        <f t="shared" si="199"/>
        <v>800</v>
      </c>
      <c r="K481" s="204">
        <f t="shared" si="200"/>
        <v>920</v>
      </c>
      <c r="L481" s="204">
        <f t="shared" si="201"/>
        <v>108</v>
      </c>
      <c r="M481" s="129"/>
    </row>
    <row r="482" spans="1:13" s="10" customFormat="1" ht="15" customHeight="1" x14ac:dyDescent="0.15">
      <c r="A482" s="235"/>
      <c r="B482" s="234"/>
      <c r="C482" s="246"/>
      <c r="D482" s="33">
        <f>+D481/SUM($D481:$I481)*100</f>
        <v>9.2648539778449148</v>
      </c>
      <c r="E482" s="33">
        <f t="shared" ref="E482:I482" si="206">+E481/SUM($D481:$I481)*100</f>
        <v>31.017119838872105</v>
      </c>
      <c r="F482" s="33">
        <f t="shared" si="206"/>
        <v>46.324269889224574</v>
      </c>
      <c r="G482" s="46">
        <f t="shared" si="206"/>
        <v>3.2225579053373616</v>
      </c>
      <c r="H482" s="33">
        <f t="shared" si="206"/>
        <v>2.2155085599194364</v>
      </c>
      <c r="I482" s="47">
        <f t="shared" si="206"/>
        <v>7.9556898288016109</v>
      </c>
      <c r="J482" s="89">
        <f t="shared" si="199"/>
        <v>40.28197381671702</v>
      </c>
      <c r="K482" s="90">
        <f t="shared" si="200"/>
        <v>46.324269889224574</v>
      </c>
      <c r="L482" s="90">
        <f t="shared" si="201"/>
        <v>5.4380664652567976</v>
      </c>
      <c r="M482" s="130"/>
    </row>
    <row r="483" spans="1:13" s="13" customFormat="1" ht="15" customHeight="1" x14ac:dyDescent="0.15">
      <c r="A483" s="235"/>
      <c r="B483" s="234"/>
      <c r="C483" s="225" t="s">
        <v>163</v>
      </c>
      <c r="D483" s="204">
        <v>256</v>
      </c>
      <c r="E483" s="204">
        <v>707</v>
      </c>
      <c r="F483" s="204">
        <v>949</v>
      </c>
      <c r="G483" s="205">
        <v>76</v>
      </c>
      <c r="H483" s="204">
        <v>29</v>
      </c>
      <c r="I483" s="206">
        <v>166</v>
      </c>
      <c r="J483" s="207">
        <f t="shared" si="199"/>
        <v>963</v>
      </c>
      <c r="K483" s="204">
        <f t="shared" si="200"/>
        <v>949</v>
      </c>
      <c r="L483" s="204">
        <f t="shared" si="201"/>
        <v>105</v>
      </c>
      <c r="M483" s="129"/>
    </row>
    <row r="484" spans="1:13" s="10" customFormat="1" ht="15" customHeight="1" x14ac:dyDescent="0.15">
      <c r="A484" s="235"/>
      <c r="B484" s="234"/>
      <c r="C484" s="226"/>
      <c r="D484" s="33">
        <f t="shared" ref="D484:I484" si="207">+D483/SUM($D483:$I483)*100</f>
        <v>11.726981218506642</v>
      </c>
      <c r="E484" s="33">
        <f t="shared" si="207"/>
        <v>32.386623912047639</v>
      </c>
      <c r="F484" s="33">
        <f t="shared" si="207"/>
        <v>43.4722858451672</v>
      </c>
      <c r="G484" s="46">
        <f t="shared" si="207"/>
        <v>3.4814475492441592</v>
      </c>
      <c r="H484" s="33">
        <f t="shared" si="207"/>
        <v>1.3284470911589554</v>
      </c>
      <c r="I484" s="47">
        <f t="shared" si="207"/>
        <v>7.6042143838754006</v>
      </c>
      <c r="J484" s="89">
        <f t="shared" si="199"/>
        <v>44.113605130554284</v>
      </c>
      <c r="K484" s="90">
        <f t="shared" si="200"/>
        <v>43.4722858451672</v>
      </c>
      <c r="L484" s="90">
        <f t="shared" si="201"/>
        <v>4.8098946404031144</v>
      </c>
      <c r="M484" s="130"/>
    </row>
    <row r="485" spans="1:13" s="11" customFormat="1" ht="15" customHeight="1" x14ac:dyDescent="0.15">
      <c r="A485" s="91"/>
      <c r="B485" s="50"/>
      <c r="C485" s="158"/>
      <c r="D485" s="69"/>
      <c r="E485" s="69"/>
      <c r="F485" s="69"/>
      <c r="G485" s="69"/>
      <c r="H485" s="69"/>
      <c r="I485" s="69"/>
      <c r="J485" s="69"/>
      <c r="K485" s="69"/>
      <c r="L485" s="69"/>
      <c r="M485" s="159"/>
    </row>
    <row r="486" spans="1:13" s="5" customFormat="1" ht="30" customHeight="1" x14ac:dyDescent="0.15">
      <c r="A486" s="302" t="s">
        <v>128</v>
      </c>
      <c r="B486" s="303"/>
      <c r="C486" s="225" t="s">
        <v>62</v>
      </c>
      <c r="D486" s="268" t="s">
        <v>73</v>
      </c>
      <c r="E486" s="268" t="s">
        <v>54</v>
      </c>
      <c r="F486" s="268" t="s">
        <v>74</v>
      </c>
      <c r="G486" s="268" t="s">
        <v>55</v>
      </c>
      <c r="H486" s="268" t="s">
        <v>56</v>
      </c>
      <c r="I486" s="268" t="s">
        <v>75</v>
      </c>
      <c r="J486" s="268" t="s">
        <v>223</v>
      </c>
      <c r="K486" s="268" t="s">
        <v>108</v>
      </c>
      <c r="L486" s="268" t="s">
        <v>57</v>
      </c>
      <c r="M486" s="93"/>
    </row>
    <row r="487" spans="1:13" s="5" customFormat="1" ht="30" customHeight="1" x14ac:dyDescent="0.15">
      <c r="A487" s="304"/>
      <c r="B487" s="305"/>
      <c r="C487" s="226"/>
      <c r="D487" s="269"/>
      <c r="E487" s="269"/>
      <c r="F487" s="269"/>
      <c r="G487" s="269"/>
      <c r="H487" s="269"/>
      <c r="I487" s="269"/>
      <c r="J487" s="269"/>
      <c r="K487" s="269"/>
      <c r="L487" s="269"/>
      <c r="M487" s="93"/>
    </row>
    <row r="488" spans="1:13" s="5" customFormat="1" ht="15" customHeight="1" x14ac:dyDescent="0.15">
      <c r="A488" s="227" t="s">
        <v>164</v>
      </c>
      <c r="B488" s="227" t="s">
        <v>210</v>
      </c>
      <c r="C488" s="225" t="s">
        <v>305</v>
      </c>
      <c r="D488" s="205">
        <v>1531</v>
      </c>
      <c r="E488" s="220">
        <v>895</v>
      </c>
      <c r="F488" s="220">
        <v>317</v>
      </c>
      <c r="G488" s="220">
        <v>48</v>
      </c>
      <c r="H488" s="220">
        <v>81</v>
      </c>
      <c r="I488" s="220">
        <v>738</v>
      </c>
      <c r="J488" s="220">
        <v>131</v>
      </c>
      <c r="K488" s="220">
        <v>61</v>
      </c>
      <c r="L488" s="220">
        <v>203</v>
      </c>
      <c r="M488" s="93"/>
    </row>
    <row r="489" spans="1:13" s="5" customFormat="1" ht="15" customHeight="1" x14ac:dyDescent="0.15">
      <c r="A489" s="227"/>
      <c r="B489" s="227"/>
      <c r="C489" s="226"/>
      <c r="D489" s="80">
        <f>+D488/SUM($D479:$I479)*100</f>
        <v>74.428779776373361</v>
      </c>
      <c r="E489" s="80">
        <f>+E488/SUM($D479:$I479)*100</f>
        <v>43.509965969859017</v>
      </c>
      <c r="F489" s="80">
        <f>+F488/SUM($D479:$I479)*100</f>
        <v>15.41079241614001</v>
      </c>
      <c r="G489" s="80">
        <f t="shared" ref="G489:K489" si="208">+G488/SUM($D479:$I479)*100</f>
        <v>2.3334953816237238</v>
      </c>
      <c r="H489" s="80">
        <f t="shared" si="208"/>
        <v>3.9377734564900337</v>
      </c>
      <c r="I489" s="80">
        <f t="shared" si="208"/>
        <v>35.877491492464756</v>
      </c>
      <c r="J489" s="80">
        <f t="shared" si="208"/>
        <v>6.36849781234808</v>
      </c>
      <c r="K489" s="80">
        <f t="shared" si="208"/>
        <v>2.9654837141468158</v>
      </c>
      <c r="L489" s="80">
        <f>+L488/SUM($D479:$I479)*100</f>
        <v>9.8687408847836657</v>
      </c>
      <c r="M489" s="93"/>
    </row>
    <row r="490" spans="1:13" s="5" customFormat="1" ht="15" customHeight="1" x14ac:dyDescent="0.15">
      <c r="A490" s="227"/>
      <c r="B490" s="227"/>
      <c r="C490" s="225" t="s">
        <v>266</v>
      </c>
      <c r="D490" s="205">
        <v>1435</v>
      </c>
      <c r="E490" s="220">
        <v>859</v>
      </c>
      <c r="F490" s="220">
        <v>246</v>
      </c>
      <c r="G490" s="220">
        <v>42</v>
      </c>
      <c r="H490" s="220">
        <v>47</v>
      </c>
      <c r="I490" s="220">
        <v>658</v>
      </c>
      <c r="J490" s="220">
        <v>106</v>
      </c>
      <c r="K490" s="220">
        <v>77</v>
      </c>
      <c r="L490" s="220">
        <v>208</v>
      </c>
      <c r="M490" s="93"/>
    </row>
    <row r="491" spans="1:13" s="5" customFormat="1" ht="15" customHeight="1" x14ac:dyDescent="0.15">
      <c r="A491" s="227"/>
      <c r="B491" s="227"/>
      <c r="C491" s="226"/>
      <c r="D491" s="80">
        <f>+D490/1986*100</f>
        <v>72.255790533736146</v>
      </c>
      <c r="E491" s="80">
        <f>+E490/1986*100</f>
        <v>43.252769385699899</v>
      </c>
      <c r="F491" s="80">
        <f t="shared" ref="F491:L491" si="209">+F490/1986*100</f>
        <v>12.386706948640484</v>
      </c>
      <c r="G491" s="80">
        <f t="shared" si="209"/>
        <v>2.1148036253776437</v>
      </c>
      <c r="H491" s="80">
        <f t="shared" si="209"/>
        <v>2.3665659617321246</v>
      </c>
      <c r="I491" s="80">
        <f t="shared" si="209"/>
        <v>33.131923464249745</v>
      </c>
      <c r="J491" s="80">
        <f t="shared" si="209"/>
        <v>5.3373615307150049</v>
      </c>
      <c r="K491" s="80">
        <f t="shared" si="209"/>
        <v>3.8771399798590132</v>
      </c>
      <c r="L491" s="80">
        <f t="shared" si="209"/>
        <v>10.473313192346426</v>
      </c>
      <c r="M491" s="93"/>
    </row>
    <row r="492" spans="1:13" s="5" customFormat="1" ht="15" customHeight="1" x14ac:dyDescent="0.15">
      <c r="A492" s="227"/>
      <c r="B492" s="227"/>
      <c r="C492" s="225" t="s">
        <v>163</v>
      </c>
      <c r="D492" s="205">
        <v>1555</v>
      </c>
      <c r="E492" s="220">
        <v>978</v>
      </c>
      <c r="F492" s="220">
        <v>249</v>
      </c>
      <c r="G492" s="220">
        <v>47</v>
      </c>
      <c r="H492" s="220">
        <v>72</v>
      </c>
      <c r="I492" s="220">
        <v>789</v>
      </c>
      <c r="J492" s="220">
        <v>144</v>
      </c>
      <c r="K492" s="220">
        <v>96</v>
      </c>
      <c r="L492" s="220">
        <v>209</v>
      </c>
      <c r="M492" s="93"/>
    </row>
    <row r="493" spans="1:13" s="5" customFormat="1" ht="15" customHeight="1" x14ac:dyDescent="0.15">
      <c r="A493" s="227"/>
      <c r="B493" s="227"/>
      <c r="C493" s="226"/>
      <c r="D493" s="80">
        <f t="shared" ref="D493:L493" si="210">+D492/2183*100</f>
        <v>71.2322491983509</v>
      </c>
      <c r="E493" s="80">
        <f t="shared" si="210"/>
        <v>44.800732936326156</v>
      </c>
      <c r="F493" s="80">
        <f t="shared" si="210"/>
        <v>11.4063215758131</v>
      </c>
      <c r="G493" s="80">
        <f t="shared" si="210"/>
        <v>2.153000458085204</v>
      </c>
      <c r="H493" s="80">
        <f t="shared" si="210"/>
        <v>3.2982134677049935</v>
      </c>
      <c r="I493" s="80">
        <f t="shared" si="210"/>
        <v>36.142922583600551</v>
      </c>
      <c r="J493" s="80">
        <f t="shared" si="210"/>
        <v>6.5964269354099869</v>
      </c>
      <c r="K493" s="80">
        <f t="shared" si="210"/>
        <v>4.3976179569399907</v>
      </c>
      <c r="L493" s="80">
        <f t="shared" si="210"/>
        <v>9.5739807604214384</v>
      </c>
      <c r="M493" s="93"/>
    </row>
    <row r="494" spans="1:13" s="5" customFormat="1" ht="15" customHeight="1" x14ac:dyDescent="0.15">
      <c r="A494" s="227"/>
      <c r="B494" s="227"/>
      <c r="C494" s="225" t="s">
        <v>62</v>
      </c>
      <c r="D494" s="268" t="s">
        <v>58</v>
      </c>
      <c r="E494" s="268" t="s">
        <v>34</v>
      </c>
      <c r="F494" s="268" t="s">
        <v>59</v>
      </c>
      <c r="G494" s="315"/>
      <c r="H494" s="310"/>
      <c r="I494" s="310"/>
      <c r="J494" s="310"/>
      <c r="K494" s="307"/>
      <c r="L494" s="307"/>
      <c r="M494" s="93"/>
    </row>
    <row r="495" spans="1:13" s="5" customFormat="1" ht="15" customHeight="1" x14ac:dyDescent="0.15">
      <c r="A495" s="227"/>
      <c r="B495" s="227"/>
      <c r="C495" s="226"/>
      <c r="D495" s="269"/>
      <c r="E495" s="269"/>
      <c r="F495" s="269"/>
      <c r="G495" s="316"/>
      <c r="H495" s="311"/>
      <c r="I495" s="311"/>
      <c r="J495" s="311"/>
      <c r="K495" s="308"/>
      <c r="L495" s="308"/>
      <c r="M495" s="93"/>
    </row>
    <row r="496" spans="1:13" s="5" customFormat="1" ht="15" customHeight="1" x14ac:dyDescent="0.15">
      <c r="A496" s="227"/>
      <c r="B496" s="227"/>
      <c r="C496" s="225" t="s">
        <v>305</v>
      </c>
      <c r="D496" s="220">
        <v>433</v>
      </c>
      <c r="E496" s="220">
        <v>65</v>
      </c>
      <c r="F496" s="220">
        <v>89</v>
      </c>
      <c r="G496" s="183"/>
      <c r="H496" s="184"/>
      <c r="I496" s="184"/>
      <c r="J496" s="184"/>
      <c r="K496" s="185"/>
      <c r="L496" s="185"/>
      <c r="M496" s="93"/>
    </row>
    <row r="497" spans="1:15" s="5" customFormat="1" ht="15" customHeight="1" x14ac:dyDescent="0.15">
      <c r="A497" s="227"/>
      <c r="B497" s="227"/>
      <c r="C497" s="226"/>
      <c r="D497" s="80">
        <f>+D496/SUM($D479:$I479)*100</f>
        <v>21.050072921730674</v>
      </c>
      <c r="E497" s="80">
        <f t="shared" ref="E497" si="211">+E496/SUM($D479:$I479)*100</f>
        <v>3.1599416626154593</v>
      </c>
      <c r="F497" s="80">
        <f>+F496/SUM($D479:$I479)*100</f>
        <v>4.3266893534273221</v>
      </c>
      <c r="G497" s="183"/>
      <c r="H497" s="184"/>
      <c r="I497" s="184"/>
      <c r="J497" s="184"/>
      <c r="K497" s="185"/>
      <c r="L497" s="185"/>
      <c r="M497" s="93"/>
    </row>
    <row r="498" spans="1:15" s="5" customFormat="1" ht="15" customHeight="1" x14ac:dyDescent="0.15">
      <c r="A498" s="227"/>
      <c r="B498" s="227"/>
      <c r="C498" s="225" t="s">
        <v>266</v>
      </c>
      <c r="D498" s="220">
        <v>436</v>
      </c>
      <c r="E498" s="220">
        <v>59</v>
      </c>
      <c r="F498" s="220">
        <v>138</v>
      </c>
      <c r="G498" s="98"/>
      <c r="H498" s="160"/>
      <c r="I498" s="160"/>
      <c r="J498" s="160"/>
      <c r="K498" s="92"/>
      <c r="L498" s="92"/>
      <c r="M498" s="93"/>
    </row>
    <row r="499" spans="1:15" s="5" customFormat="1" ht="15" customHeight="1" x14ac:dyDescent="0.15">
      <c r="A499" s="227"/>
      <c r="B499" s="227"/>
      <c r="C499" s="226"/>
      <c r="D499" s="80">
        <f>+D498/1986*100</f>
        <v>21.953675730110774</v>
      </c>
      <c r="E499" s="80">
        <f t="shared" ref="E499" si="212">+E498/1986*100</f>
        <v>2.9707955689828802</v>
      </c>
      <c r="F499" s="80">
        <f>+F498/1986*100</f>
        <v>6.9486404833836861</v>
      </c>
      <c r="G499" s="98"/>
      <c r="H499" s="160"/>
      <c r="I499" s="160"/>
      <c r="J499" s="160"/>
      <c r="K499" s="92"/>
      <c r="L499" s="92"/>
      <c r="M499" s="93"/>
    </row>
    <row r="500" spans="1:15" s="5" customFormat="1" ht="15" customHeight="1" x14ac:dyDescent="0.15">
      <c r="A500" s="227"/>
      <c r="B500" s="227"/>
      <c r="C500" s="225" t="s">
        <v>163</v>
      </c>
      <c r="D500" s="220">
        <v>521</v>
      </c>
      <c r="E500" s="220">
        <v>65</v>
      </c>
      <c r="F500" s="220">
        <v>123</v>
      </c>
      <c r="G500" s="98"/>
      <c r="H500" s="160"/>
      <c r="I500" s="160"/>
      <c r="J500" s="160"/>
      <c r="K500" s="92"/>
      <c r="L500" s="92"/>
      <c r="M500" s="93"/>
    </row>
    <row r="501" spans="1:15" s="5" customFormat="1" ht="15" customHeight="1" x14ac:dyDescent="0.15">
      <c r="A501" s="227"/>
      <c r="B501" s="227"/>
      <c r="C501" s="226"/>
      <c r="D501" s="80">
        <f>+D500/2183*100</f>
        <v>23.866239120476411</v>
      </c>
      <c r="E501" s="80">
        <f>+E500/2183*100</f>
        <v>2.9775538250114519</v>
      </c>
      <c r="F501" s="80">
        <f>+F500/2183*100</f>
        <v>5.6344480073293628</v>
      </c>
      <c r="G501" s="98"/>
      <c r="H501" s="160"/>
      <c r="I501" s="160"/>
      <c r="J501" s="160"/>
      <c r="K501" s="92"/>
      <c r="L501" s="92"/>
      <c r="M501" s="93"/>
    </row>
    <row r="502" spans="1:15" s="6" customFormat="1" ht="15" customHeight="1" x14ac:dyDescent="0.15">
      <c r="A502" s="95"/>
      <c r="B502" s="309"/>
      <c r="C502" s="309"/>
      <c r="D502" s="309"/>
      <c r="E502" s="309"/>
      <c r="F502" s="309"/>
      <c r="G502" s="309"/>
      <c r="H502" s="309"/>
      <c r="I502" s="309"/>
      <c r="J502" s="309"/>
      <c r="K502" s="309"/>
      <c r="L502" s="161"/>
      <c r="M502" s="96"/>
    </row>
    <row r="503" spans="1:15" s="3" customFormat="1" ht="15" customHeight="1" x14ac:dyDescent="0.15">
      <c r="A503" s="238" t="s">
        <v>61</v>
      </c>
      <c r="B503" s="239"/>
      <c r="C503" s="225" t="s">
        <v>62</v>
      </c>
      <c r="D503" s="38">
        <v>1</v>
      </c>
      <c r="E503" s="38">
        <v>2</v>
      </c>
      <c r="F503" s="38">
        <v>3</v>
      </c>
      <c r="G503" s="38">
        <v>4</v>
      </c>
      <c r="H503" s="38">
        <v>5</v>
      </c>
      <c r="I503" s="250" t="s">
        <v>9</v>
      </c>
      <c r="J503" s="39" t="s">
        <v>2</v>
      </c>
      <c r="K503" s="38">
        <v>3</v>
      </c>
      <c r="L503" s="38" t="s">
        <v>3</v>
      </c>
      <c r="M503" s="31"/>
    </row>
    <row r="504" spans="1:15" s="3" customFormat="1" ht="29.25" customHeight="1" x14ac:dyDescent="0.15">
      <c r="A504" s="240"/>
      <c r="B504" s="241"/>
      <c r="C504" s="226"/>
      <c r="D504" s="87" t="s">
        <v>6</v>
      </c>
      <c r="E504" s="87" t="s">
        <v>4</v>
      </c>
      <c r="F504" s="87" t="s">
        <v>11</v>
      </c>
      <c r="G504" s="87" t="s">
        <v>5</v>
      </c>
      <c r="H504" s="87" t="s">
        <v>112</v>
      </c>
      <c r="I504" s="275"/>
      <c r="J504" s="88" t="s">
        <v>10</v>
      </c>
      <c r="K504" s="87" t="s">
        <v>11</v>
      </c>
      <c r="L504" s="87" t="s">
        <v>8</v>
      </c>
      <c r="M504" s="31"/>
    </row>
    <row r="505" spans="1:15" s="3" customFormat="1" ht="15" customHeight="1" x14ac:dyDescent="0.15">
      <c r="A505" s="235" t="s">
        <v>270</v>
      </c>
      <c r="B505" s="234" t="s">
        <v>211</v>
      </c>
      <c r="C505" s="225" t="s">
        <v>305</v>
      </c>
      <c r="D505" s="204">
        <v>726</v>
      </c>
      <c r="E505" s="204">
        <v>719</v>
      </c>
      <c r="F505" s="204">
        <v>439</v>
      </c>
      <c r="G505" s="205">
        <v>40</v>
      </c>
      <c r="H505" s="204">
        <v>77</v>
      </c>
      <c r="I505" s="206">
        <v>56</v>
      </c>
      <c r="J505" s="207">
        <f t="shared" ref="J505:J516" si="213">+D505+E505</f>
        <v>1445</v>
      </c>
      <c r="K505" s="204">
        <f t="shared" ref="K505:K516" si="214">+F505</f>
        <v>439</v>
      </c>
      <c r="L505" s="204">
        <f t="shared" ref="L505:L516" si="215">+G505+H505</f>
        <v>117</v>
      </c>
      <c r="M505" s="31"/>
    </row>
    <row r="506" spans="1:15" s="3" customFormat="1" ht="15" customHeight="1" x14ac:dyDescent="0.15">
      <c r="A506" s="235"/>
      <c r="B506" s="234"/>
      <c r="C506" s="226"/>
      <c r="D506" s="33">
        <f>+D505/SUM($D505:$I505)*100</f>
        <v>35.294117647058826</v>
      </c>
      <c r="E506" s="33">
        <f t="shared" ref="E506:I506" si="216">+E505/SUM($D505:$I505)*100</f>
        <v>34.953816237238698</v>
      </c>
      <c r="F506" s="33">
        <f t="shared" si="216"/>
        <v>21.341759844433643</v>
      </c>
      <c r="G506" s="46">
        <f t="shared" si="216"/>
        <v>1.9445794846864366</v>
      </c>
      <c r="H506" s="33">
        <f t="shared" si="216"/>
        <v>3.7433155080213902</v>
      </c>
      <c r="I506" s="47">
        <f t="shared" si="216"/>
        <v>2.7224112785610113</v>
      </c>
      <c r="J506" s="89">
        <f t="shared" si="213"/>
        <v>70.247933884297524</v>
      </c>
      <c r="K506" s="90">
        <f t="shared" si="214"/>
        <v>21.341759844433643</v>
      </c>
      <c r="L506" s="90">
        <f t="shared" si="215"/>
        <v>5.6878949927078271</v>
      </c>
      <c r="M506" s="31"/>
    </row>
    <row r="507" spans="1:15" s="3" customFormat="1" ht="15" customHeight="1" x14ac:dyDescent="0.15">
      <c r="A507" s="235"/>
      <c r="B507" s="234"/>
      <c r="C507" s="225" t="s">
        <v>266</v>
      </c>
      <c r="D507" s="32">
        <v>666</v>
      </c>
      <c r="E507" s="32">
        <v>694</v>
      </c>
      <c r="F507" s="32">
        <v>439</v>
      </c>
      <c r="G507" s="205">
        <v>38</v>
      </c>
      <c r="H507" s="204">
        <v>59</v>
      </c>
      <c r="I507" s="206">
        <v>90</v>
      </c>
      <c r="J507" s="207">
        <f t="shared" si="213"/>
        <v>1360</v>
      </c>
      <c r="K507" s="204">
        <f t="shared" si="214"/>
        <v>439</v>
      </c>
      <c r="L507" s="204">
        <f t="shared" si="215"/>
        <v>97</v>
      </c>
      <c r="M507" s="73"/>
      <c r="N507" s="4"/>
    </row>
    <row r="508" spans="1:15" s="3" customFormat="1" ht="15" customHeight="1" x14ac:dyDescent="0.15">
      <c r="A508" s="235"/>
      <c r="B508" s="234"/>
      <c r="C508" s="226"/>
      <c r="D508" s="209">
        <f>+D507/SUM($D507:$I507)*100</f>
        <v>33.534743202416919</v>
      </c>
      <c r="E508" s="209">
        <f t="shared" ref="E508:I508" si="217">+E507/SUM($D507:$I507)*100</f>
        <v>34.944612286002013</v>
      </c>
      <c r="F508" s="209">
        <f t="shared" si="217"/>
        <v>22.104733131923464</v>
      </c>
      <c r="G508" s="46">
        <f t="shared" si="217"/>
        <v>1.9133937562940584</v>
      </c>
      <c r="H508" s="33">
        <f t="shared" si="217"/>
        <v>2.9707955689828802</v>
      </c>
      <c r="I508" s="47">
        <f t="shared" si="217"/>
        <v>4.5317220543806647</v>
      </c>
      <c r="J508" s="89">
        <f t="shared" si="213"/>
        <v>68.479355488418932</v>
      </c>
      <c r="K508" s="90">
        <f t="shared" si="214"/>
        <v>22.104733131923464</v>
      </c>
      <c r="L508" s="90">
        <f t="shared" si="215"/>
        <v>4.8841893252769388</v>
      </c>
      <c r="M508" s="73"/>
      <c r="N508" s="4"/>
      <c r="O508" s="4"/>
    </row>
    <row r="509" spans="1:15" s="3" customFormat="1" ht="15" customHeight="1" x14ac:dyDescent="0.15">
      <c r="A509" s="235"/>
      <c r="B509" s="234"/>
      <c r="C509" s="225" t="s">
        <v>163</v>
      </c>
      <c r="D509" s="204">
        <v>813</v>
      </c>
      <c r="E509" s="204">
        <v>757</v>
      </c>
      <c r="F509" s="204">
        <v>410</v>
      </c>
      <c r="G509" s="205">
        <v>36</v>
      </c>
      <c r="H509" s="204">
        <v>60</v>
      </c>
      <c r="I509" s="206">
        <v>107</v>
      </c>
      <c r="J509" s="207">
        <f t="shared" si="213"/>
        <v>1570</v>
      </c>
      <c r="K509" s="204">
        <f t="shared" si="214"/>
        <v>410</v>
      </c>
      <c r="L509" s="204">
        <f t="shared" si="215"/>
        <v>96</v>
      </c>
      <c r="M509" s="31"/>
    </row>
    <row r="510" spans="1:15" s="3" customFormat="1" ht="15" customHeight="1" x14ac:dyDescent="0.15">
      <c r="A510" s="235"/>
      <c r="B510" s="234"/>
      <c r="C510" s="226"/>
      <c r="D510" s="33">
        <f t="shared" ref="D510:I510" si="218">+D509/SUM($D509:$I509)*100</f>
        <v>37.242327072835543</v>
      </c>
      <c r="E510" s="33">
        <f t="shared" si="218"/>
        <v>34.677049931287215</v>
      </c>
      <c r="F510" s="33">
        <f t="shared" si="218"/>
        <v>18.781493357764546</v>
      </c>
      <c r="G510" s="46">
        <f t="shared" si="218"/>
        <v>1.6491067338524967</v>
      </c>
      <c r="H510" s="33">
        <f t="shared" si="218"/>
        <v>2.7485112230874944</v>
      </c>
      <c r="I510" s="47">
        <f t="shared" si="218"/>
        <v>4.901511681172698</v>
      </c>
      <c r="J510" s="89">
        <f t="shared" si="213"/>
        <v>71.919377004122765</v>
      </c>
      <c r="K510" s="90">
        <f t="shared" si="214"/>
        <v>18.781493357764546</v>
      </c>
      <c r="L510" s="90">
        <f t="shared" si="215"/>
        <v>4.3976179569399907</v>
      </c>
      <c r="M510" s="31"/>
    </row>
    <row r="511" spans="1:15" s="3" customFormat="1" ht="15" customHeight="1" x14ac:dyDescent="0.15">
      <c r="A511" s="234" t="s">
        <v>359</v>
      </c>
      <c r="B511" s="234" t="s">
        <v>212</v>
      </c>
      <c r="C511" s="225" t="s">
        <v>305</v>
      </c>
      <c r="D511" s="204">
        <v>581</v>
      </c>
      <c r="E511" s="204">
        <v>826</v>
      </c>
      <c r="F511" s="204">
        <v>452</v>
      </c>
      <c r="G511" s="205">
        <v>58</v>
      </c>
      <c r="H511" s="204">
        <v>83</v>
      </c>
      <c r="I511" s="206">
        <v>57</v>
      </c>
      <c r="J511" s="207">
        <f t="shared" si="213"/>
        <v>1407</v>
      </c>
      <c r="K511" s="204">
        <f t="shared" si="214"/>
        <v>452</v>
      </c>
      <c r="L511" s="204">
        <f t="shared" si="215"/>
        <v>141</v>
      </c>
      <c r="M511" s="31"/>
    </row>
    <row r="512" spans="1:15" s="3" customFormat="1" ht="15" customHeight="1" x14ac:dyDescent="0.15">
      <c r="A512" s="234"/>
      <c r="B512" s="234"/>
      <c r="C512" s="226"/>
      <c r="D512" s="33">
        <f t="shared" ref="D512:I512" si="219">+D511/SUM($D511:$I511)*100</f>
        <v>28.245017015070488</v>
      </c>
      <c r="E512" s="33">
        <f t="shared" si="219"/>
        <v>40.155566358774912</v>
      </c>
      <c r="F512" s="33">
        <f t="shared" si="219"/>
        <v>21.973748176956732</v>
      </c>
      <c r="G512" s="46">
        <f t="shared" si="219"/>
        <v>2.8196402527953328</v>
      </c>
      <c r="H512" s="33">
        <f t="shared" si="219"/>
        <v>4.0350024307243553</v>
      </c>
      <c r="I512" s="47">
        <f t="shared" si="219"/>
        <v>2.7710257656781723</v>
      </c>
      <c r="J512" s="89">
        <f t="shared" si="213"/>
        <v>68.400583373845393</v>
      </c>
      <c r="K512" s="90">
        <f t="shared" si="214"/>
        <v>21.973748176956732</v>
      </c>
      <c r="L512" s="90">
        <f t="shared" si="215"/>
        <v>6.8546426835196881</v>
      </c>
      <c r="M512" s="31"/>
    </row>
    <row r="513" spans="1:13" s="3" customFormat="1" ht="15" customHeight="1" x14ac:dyDescent="0.15">
      <c r="A513" s="234"/>
      <c r="B513" s="234"/>
      <c r="C513" s="225" t="s">
        <v>266</v>
      </c>
      <c r="D513" s="204">
        <v>546</v>
      </c>
      <c r="E513" s="204">
        <v>762</v>
      </c>
      <c r="F513" s="204">
        <v>471</v>
      </c>
      <c r="G513" s="205">
        <v>47</v>
      </c>
      <c r="H513" s="204">
        <v>73</v>
      </c>
      <c r="I513" s="206">
        <v>87</v>
      </c>
      <c r="J513" s="207">
        <f t="shared" si="213"/>
        <v>1308</v>
      </c>
      <c r="K513" s="204">
        <f t="shared" si="214"/>
        <v>471</v>
      </c>
      <c r="L513" s="204">
        <f t="shared" si="215"/>
        <v>120</v>
      </c>
      <c r="M513" s="31"/>
    </row>
    <row r="514" spans="1:13" s="3" customFormat="1" ht="15" customHeight="1" x14ac:dyDescent="0.15">
      <c r="A514" s="234"/>
      <c r="B514" s="234"/>
      <c r="C514" s="226"/>
      <c r="D514" s="33">
        <f>+D513/SUM($D513:$I513)*100</f>
        <v>27.492447129909365</v>
      </c>
      <c r="E514" s="33">
        <f t="shared" ref="E514:I514" si="220">+E513/SUM($D513:$I513)*100</f>
        <v>38.368580060422964</v>
      </c>
      <c r="F514" s="33">
        <f t="shared" si="220"/>
        <v>23.716012084592144</v>
      </c>
      <c r="G514" s="46">
        <f t="shared" si="220"/>
        <v>2.3665659617321246</v>
      </c>
      <c r="H514" s="33">
        <f t="shared" si="220"/>
        <v>3.6757301107754277</v>
      </c>
      <c r="I514" s="47">
        <f t="shared" si="220"/>
        <v>4.380664652567976</v>
      </c>
      <c r="J514" s="89">
        <f t="shared" si="213"/>
        <v>65.861027190332322</v>
      </c>
      <c r="K514" s="90">
        <f t="shared" si="214"/>
        <v>23.716012084592144</v>
      </c>
      <c r="L514" s="90">
        <f t="shared" si="215"/>
        <v>6.0422960725075523</v>
      </c>
      <c r="M514" s="31"/>
    </row>
    <row r="515" spans="1:13" s="3" customFormat="1" ht="15" customHeight="1" x14ac:dyDescent="0.15">
      <c r="A515" s="234"/>
      <c r="B515" s="234"/>
      <c r="C515" s="225" t="s">
        <v>163</v>
      </c>
      <c r="D515" s="204">
        <v>642</v>
      </c>
      <c r="E515" s="204">
        <v>835</v>
      </c>
      <c r="F515" s="204">
        <v>453</v>
      </c>
      <c r="G515" s="205">
        <v>70</v>
      </c>
      <c r="H515" s="204">
        <v>86</v>
      </c>
      <c r="I515" s="206">
        <v>97</v>
      </c>
      <c r="J515" s="207">
        <f t="shared" si="213"/>
        <v>1477</v>
      </c>
      <c r="K515" s="204">
        <f t="shared" si="214"/>
        <v>453</v>
      </c>
      <c r="L515" s="204">
        <f t="shared" si="215"/>
        <v>156</v>
      </c>
      <c r="M515" s="31"/>
    </row>
    <row r="516" spans="1:13" s="3" customFormat="1" ht="15" customHeight="1" x14ac:dyDescent="0.15">
      <c r="A516" s="234"/>
      <c r="B516" s="234"/>
      <c r="C516" s="226"/>
      <c r="D516" s="33">
        <f t="shared" ref="D516:I516" si="221">+D515/SUM($D515:$I515)*100</f>
        <v>29.409070087036188</v>
      </c>
      <c r="E516" s="33">
        <f t="shared" si="221"/>
        <v>38.250114521300958</v>
      </c>
      <c r="F516" s="33">
        <f t="shared" si="221"/>
        <v>20.751259734310583</v>
      </c>
      <c r="G516" s="46">
        <f t="shared" si="221"/>
        <v>3.2065964269354099</v>
      </c>
      <c r="H516" s="33">
        <f t="shared" si="221"/>
        <v>3.9395327530920752</v>
      </c>
      <c r="I516" s="47">
        <f t="shared" si="221"/>
        <v>4.443426477324782</v>
      </c>
      <c r="J516" s="89">
        <f t="shared" si="213"/>
        <v>67.659184608337142</v>
      </c>
      <c r="K516" s="90">
        <f t="shared" si="214"/>
        <v>20.751259734310583</v>
      </c>
      <c r="L516" s="90">
        <f t="shared" si="215"/>
        <v>7.1461291800274847</v>
      </c>
      <c r="M516" s="31"/>
    </row>
    <row r="517" spans="1:13" s="11" customFormat="1" ht="15" customHeight="1" x14ac:dyDescent="0.15">
      <c r="A517" s="91"/>
      <c r="B517" s="50"/>
      <c r="C517" s="49"/>
      <c r="D517" s="69"/>
      <c r="E517" s="69"/>
      <c r="F517" s="69"/>
      <c r="G517" s="69"/>
      <c r="H517" s="69"/>
      <c r="I517" s="69"/>
      <c r="J517" s="69"/>
      <c r="K517" s="69"/>
      <c r="L517" s="69"/>
      <c r="M517" s="159"/>
    </row>
    <row r="518" spans="1:13" s="1" customFormat="1" ht="15" customHeight="1" x14ac:dyDescent="0.15">
      <c r="A518" s="236" t="s">
        <v>162</v>
      </c>
      <c r="B518" s="236"/>
      <c r="C518" s="236"/>
      <c r="D518" s="236"/>
      <c r="E518" s="236"/>
      <c r="F518" s="236"/>
      <c r="G518" s="237"/>
      <c r="H518" s="237"/>
      <c r="I518" s="237"/>
      <c r="J518" s="237"/>
      <c r="K518" s="237"/>
      <c r="L518" s="237"/>
      <c r="M518" s="28"/>
    </row>
    <row r="519" spans="1:13" s="3" customFormat="1" ht="15" customHeight="1" x14ac:dyDescent="0.15">
      <c r="A519" s="238" t="s">
        <v>61</v>
      </c>
      <c r="B519" s="239"/>
      <c r="C519" s="225" t="s">
        <v>62</v>
      </c>
      <c r="D519" s="243" t="s">
        <v>19</v>
      </c>
      <c r="E519" s="243" t="s">
        <v>20</v>
      </c>
      <c r="F519" s="243" t="s">
        <v>11</v>
      </c>
      <c r="G519" s="263" t="s">
        <v>9</v>
      </c>
      <c r="H519" s="30"/>
      <c r="I519" s="30"/>
      <c r="J519" s="30"/>
      <c r="K519" s="30"/>
      <c r="L519" s="30"/>
      <c r="M519" s="31"/>
    </row>
    <row r="520" spans="1:13" s="3" customFormat="1" ht="15" customHeight="1" x14ac:dyDescent="0.15">
      <c r="A520" s="240"/>
      <c r="B520" s="241"/>
      <c r="C520" s="242"/>
      <c r="D520" s="244"/>
      <c r="E520" s="244"/>
      <c r="F520" s="244"/>
      <c r="G520" s="287"/>
      <c r="H520" s="30"/>
      <c r="I520" s="30"/>
      <c r="J520" s="30"/>
      <c r="K520" s="30"/>
      <c r="L520" s="30"/>
      <c r="M520" s="31"/>
    </row>
    <row r="521" spans="1:13" s="12" customFormat="1" ht="15" customHeight="1" x14ac:dyDescent="0.15">
      <c r="A521" s="235" t="s">
        <v>283</v>
      </c>
      <c r="B521" s="234" t="s">
        <v>84</v>
      </c>
      <c r="C521" s="225" t="s">
        <v>305</v>
      </c>
      <c r="D521" s="204">
        <v>1303</v>
      </c>
      <c r="E521" s="204">
        <v>205</v>
      </c>
      <c r="F521" s="204">
        <v>509</v>
      </c>
      <c r="G521" s="205">
        <v>40</v>
      </c>
      <c r="H521" s="70"/>
      <c r="I521" s="70"/>
      <c r="J521" s="70"/>
      <c r="K521" s="70"/>
      <c r="L521" s="70"/>
      <c r="M521" s="45"/>
    </row>
    <row r="522" spans="1:13" s="3" customFormat="1" ht="15" customHeight="1" x14ac:dyDescent="0.15">
      <c r="A522" s="235"/>
      <c r="B522" s="234"/>
      <c r="C522" s="226"/>
      <c r="D522" s="33">
        <f>+D521/SUM($D521:$G521)*100</f>
        <v>63.344676713660675</v>
      </c>
      <c r="E522" s="33">
        <f t="shared" ref="E522:G522" si="222">+E521/SUM($D521:$G521)*100</f>
        <v>9.9659698590179868</v>
      </c>
      <c r="F522" s="33">
        <f t="shared" si="222"/>
        <v>24.744773942634904</v>
      </c>
      <c r="G522" s="33">
        <f t="shared" si="222"/>
        <v>1.9445794846864366</v>
      </c>
      <c r="H522" s="30"/>
      <c r="I522" s="30"/>
      <c r="J522" s="30"/>
      <c r="K522" s="30"/>
      <c r="L522" s="30"/>
      <c r="M522" s="31"/>
    </row>
    <row r="523" spans="1:13" s="12" customFormat="1" ht="15" customHeight="1" x14ac:dyDescent="0.15">
      <c r="A523" s="235"/>
      <c r="B523" s="234"/>
      <c r="C523" s="225" t="s">
        <v>266</v>
      </c>
      <c r="D523" s="204">
        <v>1228</v>
      </c>
      <c r="E523" s="204">
        <v>169</v>
      </c>
      <c r="F523" s="204">
        <v>472</v>
      </c>
      <c r="G523" s="205">
        <v>117</v>
      </c>
      <c r="H523" s="70"/>
      <c r="I523" s="70"/>
      <c r="J523" s="70"/>
      <c r="K523" s="70"/>
      <c r="L523" s="70"/>
      <c r="M523" s="45"/>
    </row>
    <row r="524" spans="1:13" s="3" customFormat="1" ht="15" customHeight="1" x14ac:dyDescent="0.15">
      <c r="A524" s="235"/>
      <c r="B524" s="234"/>
      <c r="C524" s="226"/>
      <c r="D524" s="33">
        <f>+D523/SUM($D523:$G523)*100</f>
        <v>61.832829808660627</v>
      </c>
      <c r="E524" s="33">
        <f t="shared" ref="E524:G524" si="223">+E523/SUM($D523:$G523)*100</f>
        <v>8.5095669687814706</v>
      </c>
      <c r="F524" s="33">
        <f t="shared" si="223"/>
        <v>23.766364551863042</v>
      </c>
      <c r="G524" s="33">
        <f t="shared" si="223"/>
        <v>5.8912386706948645</v>
      </c>
      <c r="H524" s="30"/>
      <c r="I524" s="30"/>
      <c r="J524" s="30"/>
      <c r="K524" s="30"/>
      <c r="L524" s="30"/>
      <c r="M524" s="31"/>
    </row>
    <row r="525" spans="1:13" s="12" customFormat="1" ht="15" customHeight="1" x14ac:dyDescent="0.15">
      <c r="A525" s="235"/>
      <c r="B525" s="234"/>
      <c r="C525" s="225" t="s">
        <v>163</v>
      </c>
      <c r="D525" s="204">
        <v>1352</v>
      </c>
      <c r="E525" s="204">
        <v>193</v>
      </c>
      <c r="F525" s="204">
        <v>543</v>
      </c>
      <c r="G525" s="205">
        <v>95</v>
      </c>
      <c r="H525" s="70"/>
      <c r="I525" s="70"/>
      <c r="J525" s="70"/>
      <c r="K525" s="70"/>
      <c r="L525" s="70"/>
      <c r="M525" s="45"/>
    </row>
    <row r="526" spans="1:13" s="3" customFormat="1" ht="15" customHeight="1" x14ac:dyDescent="0.15">
      <c r="A526" s="235"/>
      <c r="B526" s="234"/>
      <c r="C526" s="226"/>
      <c r="D526" s="33">
        <f>+D525/SUM($D525:$G525)*100</f>
        <v>61.933119560238204</v>
      </c>
      <c r="E526" s="33">
        <f t="shared" ref="E526:G526" si="224">+E525/SUM($D525:$G525)*100</f>
        <v>8.8410444342647736</v>
      </c>
      <c r="F526" s="33">
        <f t="shared" si="224"/>
        <v>24.874026568941822</v>
      </c>
      <c r="G526" s="33">
        <f t="shared" si="224"/>
        <v>4.3518094365551994</v>
      </c>
      <c r="H526" s="30"/>
      <c r="I526" s="30"/>
      <c r="J526" s="30"/>
      <c r="K526" s="30"/>
      <c r="L526" s="30"/>
      <c r="M526" s="31"/>
    </row>
    <row r="527" spans="1:13" s="4" customFormat="1" ht="15" customHeight="1" x14ac:dyDescent="0.15">
      <c r="A527" s="72"/>
      <c r="B527" s="50"/>
      <c r="C527" s="51"/>
      <c r="D527" s="52"/>
      <c r="E527" s="52"/>
      <c r="F527" s="52"/>
      <c r="G527" s="29"/>
      <c r="H527" s="29"/>
      <c r="I527" s="29"/>
      <c r="J527" s="29"/>
      <c r="K527" s="29"/>
      <c r="L527" s="29"/>
      <c r="M527" s="53"/>
    </row>
    <row r="528" spans="1:13" s="5" customFormat="1" ht="30" customHeight="1" x14ac:dyDescent="0.15">
      <c r="A528" s="276" t="s">
        <v>360</v>
      </c>
      <c r="B528" s="277"/>
      <c r="C528" s="225" t="s">
        <v>62</v>
      </c>
      <c r="D528" s="268" t="s">
        <v>35</v>
      </c>
      <c r="E528" s="268" t="s">
        <v>63</v>
      </c>
      <c r="F528" s="268" t="s">
        <v>36</v>
      </c>
      <c r="G528" s="268" t="s">
        <v>64</v>
      </c>
      <c r="H528" s="268" t="s">
        <v>37</v>
      </c>
      <c r="I528" s="268" t="s">
        <v>38</v>
      </c>
      <c r="J528" s="268" t="s">
        <v>39</v>
      </c>
      <c r="K528" s="268" t="s">
        <v>40</v>
      </c>
      <c r="L528" s="268" t="s">
        <v>65</v>
      </c>
      <c r="M528" s="93"/>
    </row>
    <row r="529" spans="1:13" s="5" customFormat="1" ht="30" customHeight="1" x14ac:dyDescent="0.15">
      <c r="A529" s="278"/>
      <c r="B529" s="279"/>
      <c r="C529" s="226"/>
      <c r="D529" s="269"/>
      <c r="E529" s="269"/>
      <c r="F529" s="269"/>
      <c r="G529" s="269"/>
      <c r="H529" s="269"/>
      <c r="I529" s="269"/>
      <c r="J529" s="269"/>
      <c r="K529" s="269"/>
      <c r="L529" s="269"/>
      <c r="M529" s="93"/>
    </row>
    <row r="530" spans="1:13" s="6" customFormat="1" ht="15" customHeight="1" x14ac:dyDescent="0.15">
      <c r="A530" s="227" t="s">
        <v>361</v>
      </c>
      <c r="B530" s="227" t="s">
        <v>213</v>
      </c>
      <c r="C530" s="225" t="s">
        <v>305</v>
      </c>
      <c r="D530" s="204">
        <v>132</v>
      </c>
      <c r="E530" s="204">
        <v>71</v>
      </c>
      <c r="F530" s="204">
        <v>634</v>
      </c>
      <c r="G530" s="204">
        <v>93</v>
      </c>
      <c r="H530" s="204">
        <v>219</v>
      </c>
      <c r="I530" s="204">
        <v>58</v>
      </c>
      <c r="J530" s="204">
        <v>362</v>
      </c>
      <c r="K530" s="204">
        <v>259</v>
      </c>
      <c r="L530" s="204">
        <v>692</v>
      </c>
      <c r="M530" s="96"/>
    </row>
    <row r="531" spans="1:13" s="6" customFormat="1" ht="15" customHeight="1" x14ac:dyDescent="0.15">
      <c r="A531" s="227"/>
      <c r="B531" s="227"/>
      <c r="C531" s="226"/>
      <c r="D531" s="80">
        <f>+D530/D521*100</f>
        <v>10.130468150422104</v>
      </c>
      <c r="E531" s="80">
        <f>+E530/D521*100</f>
        <v>5.4489639293937069</v>
      </c>
      <c r="F531" s="80">
        <f>+F530/D521*100</f>
        <v>48.656945510360707</v>
      </c>
      <c r="G531" s="80">
        <f>+G530/D521*100</f>
        <v>7.1373752877973899</v>
      </c>
      <c r="H531" s="80">
        <f>+H530/D521*100</f>
        <v>16.807367613200309</v>
      </c>
      <c r="I531" s="80">
        <f>+I530/D521*100</f>
        <v>4.451266308518802</v>
      </c>
      <c r="J531" s="80">
        <f>+J530/D521*100</f>
        <v>27.782041442824251</v>
      </c>
      <c r="K531" s="80">
        <f>+K530/D521*100</f>
        <v>19.87720644666155</v>
      </c>
      <c r="L531" s="80">
        <f>+L530/D521*100</f>
        <v>53.108211818879511</v>
      </c>
      <c r="M531" s="96"/>
    </row>
    <row r="532" spans="1:13" s="6" customFormat="1" ht="15" customHeight="1" x14ac:dyDescent="0.15">
      <c r="A532" s="227"/>
      <c r="B532" s="227"/>
      <c r="C532" s="225" t="s">
        <v>266</v>
      </c>
      <c r="D532" s="204">
        <v>155</v>
      </c>
      <c r="E532" s="204">
        <v>57</v>
      </c>
      <c r="F532" s="204">
        <v>561</v>
      </c>
      <c r="G532" s="204">
        <v>81</v>
      </c>
      <c r="H532" s="204">
        <v>199</v>
      </c>
      <c r="I532" s="204">
        <v>71</v>
      </c>
      <c r="J532" s="204">
        <v>308</v>
      </c>
      <c r="K532" s="204">
        <v>245</v>
      </c>
      <c r="L532" s="204">
        <v>662</v>
      </c>
      <c r="M532" s="96"/>
    </row>
    <row r="533" spans="1:13" s="6" customFormat="1" ht="15" customHeight="1" x14ac:dyDescent="0.15">
      <c r="A533" s="227"/>
      <c r="B533" s="227"/>
      <c r="C533" s="226"/>
      <c r="D533" s="80">
        <f>+D532/D523*100</f>
        <v>12.62214983713355</v>
      </c>
      <c r="E533" s="80">
        <f>+E532/D523*100</f>
        <v>4.6416938110749184</v>
      </c>
      <c r="F533" s="80">
        <f>+F532/D523*100</f>
        <v>45.68403908794788</v>
      </c>
      <c r="G533" s="80">
        <f>+G532/D523*100</f>
        <v>6.5960912052117262</v>
      </c>
      <c r="H533" s="80">
        <f>+H532/D523*100</f>
        <v>16.205211726384363</v>
      </c>
      <c r="I533" s="80">
        <f>+I532/D523*100</f>
        <v>5.7817589576547226</v>
      </c>
      <c r="J533" s="80">
        <f>+J532/D523*100</f>
        <v>25.081433224755699</v>
      </c>
      <c r="K533" s="80">
        <f>+K532/D523*100</f>
        <v>19.951140065146582</v>
      </c>
      <c r="L533" s="80">
        <f>+L532/D523*100</f>
        <v>53.908794788273617</v>
      </c>
      <c r="M533" s="96"/>
    </row>
    <row r="534" spans="1:13" s="6" customFormat="1" ht="15" customHeight="1" x14ac:dyDescent="0.15">
      <c r="A534" s="227"/>
      <c r="B534" s="227"/>
      <c r="C534" s="225" t="s">
        <v>146</v>
      </c>
      <c r="D534" s="204">
        <v>156</v>
      </c>
      <c r="E534" s="204">
        <v>69</v>
      </c>
      <c r="F534" s="204">
        <v>548</v>
      </c>
      <c r="G534" s="204">
        <v>83</v>
      </c>
      <c r="H534" s="204">
        <v>194</v>
      </c>
      <c r="I534" s="204">
        <v>78</v>
      </c>
      <c r="J534" s="204">
        <v>363</v>
      </c>
      <c r="K534" s="204">
        <v>252</v>
      </c>
      <c r="L534" s="204">
        <v>686</v>
      </c>
      <c r="M534" s="96"/>
    </row>
    <row r="535" spans="1:13" s="6" customFormat="1" ht="15" customHeight="1" x14ac:dyDescent="0.15">
      <c r="A535" s="227"/>
      <c r="B535" s="227"/>
      <c r="C535" s="226"/>
      <c r="D535" s="80">
        <f>+D534/D525*100</f>
        <v>11.538461538461538</v>
      </c>
      <c r="E535" s="80">
        <f>+E534/D525*100</f>
        <v>5.1035502958579881</v>
      </c>
      <c r="F535" s="80">
        <f>+F534/D525*100</f>
        <v>40.532544378698226</v>
      </c>
      <c r="G535" s="80">
        <f>+G534/D525*100</f>
        <v>6.1390532544378695</v>
      </c>
      <c r="H535" s="80">
        <f>+H534/D525*100</f>
        <v>14.349112426035504</v>
      </c>
      <c r="I535" s="80">
        <f>+I534/D525*100</f>
        <v>5.7692307692307692</v>
      </c>
      <c r="J535" s="80">
        <f>+J534/D525*100</f>
        <v>26.849112426035504</v>
      </c>
      <c r="K535" s="80">
        <f>+K534/D525*100</f>
        <v>18.639053254437872</v>
      </c>
      <c r="L535" s="80">
        <f>+L534/D525*100</f>
        <v>50.739644970414197</v>
      </c>
      <c r="M535" s="96"/>
    </row>
    <row r="536" spans="1:13" s="13" customFormat="1" ht="45" customHeight="1" x14ac:dyDescent="0.15">
      <c r="A536" s="227"/>
      <c r="B536" s="227"/>
      <c r="C536" s="225" t="s">
        <v>62</v>
      </c>
      <c r="D536" s="268" t="s">
        <v>41</v>
      </c>
      <c r="E536" s="268" t="s">
        <v>42</v>
      </c>
      <c r="F536" s="268" t="s">
        <v>43</v>
      </c>
      <c r="G536" s="268" t="s">
        <v>76</v>
      </c>
      <c r="H536" s="268" t="s">
        <v>44</v>
      </c>
      <c r="I536" s="268" t="s">
        <v>45</v>
      </c>
      <c r="J536" s="268" t="s">
        <v>34</v>
      </c>
      <c r="K536" s="317"/>
      <c r="L536" s="307"/>
      <c r="M536" s="129"/>
    </row>
    <row r="537" spans="1:13" s="10" customFormat="1" ht="45" customHeight="1" x14ac:dyDescent="0.15">
      <c r="A537" s="227"/>
      <c r="B537" s="227"/>
      <c r="C537" s="226"/>
      <c r="D537" s="269"/>
      <c r="E537" s="269"/>
      <c r="F537" s="269"/>
      <c r="G537" s="269"/>
      <c r="H537" s="269"/>
      <c r="I537" s="269"/>
      <c r="J537" s="269"/>
      <c r="K537" s="318"/>
      <c r="L537" s="308"/>
      <c r="M537" s="130"/>
    </row>
    <row r="538" spans="1:13" s="13" customFormat="1" ht="15" customHeight="1" x14ac:dyDescent="0.15">
      <c r="A538" s="227"/>
      <c r="B538" s="227"/>
      <c r="C538" s="225" t="s">
        <v>305</v>
      </c>
      <c r="D538" s="204">
        <v>224</v>
      </c>
      <c r="E538" s="204">
        <v>209</v>
      </c>
      <c r="F538" s="204">
        <v>118</v>
      </c>
      <c r="G538" s="204">
        <v>13</v>
      </c>
      <c r="H538" s="204">
        <v>177</v>
      </c>
      <c r="I538" s="204">
        <v>20</v>
      </c>
      <c r="J538" s="204">
        <v>34</v>
      </c>
      <c r="K538" s="186"/>
      <c r="L538" s="185"/>
      <c r="M538" s="129"/>
    </row>
    <row r="539" spans="1:13" s="10" customFormat="1" ht="15" customHeight="1" x14ac:dyDescent="0.15">
      <c r="A539" s="227"/>
      <c r="B539" s="227"/>
      <c r="C539" s="226"/>
      <c r="D539" s="80">
        <f>+D538/D521*100</f>
        <v>17.191097467382964</v>
      </c>
      <c r="E539" s="80">
        <f>+E538/D521*100</f>
        <v>16.039907904834998</v>
      </c>
      <c r="F539" s="80">
        <f>+F538/D521*100</f>
        <v>9.0560245587106678</v>
      </c>
      <c r="G539" s="80">
        <f>+G538/D521*100</f>
        <v>0.9976976208749041</v>
      </c>
      <c r="H539" s="80">
        <f>+H538/D521*100</f>
        <v>13.584036838066002</v>
      </c>
      <c r="I539" s="80">
        <f>+I538/D521*100</f>
        <v>1.5349194167306215</v>
      </c>
      <c r="J539" s="80">
        <f>+J538/D521*100</f>
        <v>2.6093630084420569</v>
      </c>
      <c r="K539" s="186"/>
      <c r="L539" s="185"/>
      <c r="M539" s="130"/>
    </row>
    <row r="540" spans="1:13" s="13" customFormat="1" ht="15" customHeight="1" x14ac:dyDescent="0.15">
      <c r="A540" s="227"/>
      <c r="B540" s="227"/>
      <c r="C540" s="225" t="s">
        <v>266</v>
      </c>
      <c r="D540" s="204">
        <v>175</v>
      </c>
      <c r="E540" s="204">
        <v>251</v>
      </c>
      <c r="F540" s="204">
        <v>119</v>
      </c>
      <c r="G540" s="204">
        <v>13</v>
      </c>
      <c r="H540" s="204">
        <v>173</v>
      </c>
      <c r="I540" s="204">
        <v>32</v>
      </c>
      <c r="J540" s="204">
        <v>63</v>
      </c>
      <c r="K540" s="127"/>
      <c r="L540" s="92"/>
      <c r="M540" s="129"/>
    </row>
    <row r="541" spans="1:13" s="10" customFormat="1" ht="15" customHeight="1" x14ac:dyDescent="0.15">
      <c r="A541" s="227"/>
      <c r="B541" s="227"/>
      <c r="C541" s="226"/>
      <c r="D541" s="80">
        <f>+D540/D523*100</f>
        <v>14.250814332247558</v>
      </c>
      <c r="E541" s="80">
        <f>+E540/D523*100</f>
        <v>20.439739413680783</v>
      </c>
      <c r="F541" s="80">
        <f>+F540/D523*100</f>
        <v>9.6905537459283391</v>
      </c>
      <c r="G541" s="80">
        <f>+G540/D523*100</f>
        <v>1.0586319218241043</v>
      </c>
      <c r="H541" s="80">
        <f>+H540/D523*100</f>
        <v>14.087947882736158</v>
      </c>
      <c r="I541" s="80">
        <f>+I540/D523*100</f>
        <v>2.6058631921824107</v>
      </c>
      <c r="J541" s="80">
        <f>+J540/D523*100</f>
        <v>5.1302931596091206</v>
      </c>
      <c r="K541" s="127"/>
      <c r="L541" s="92"/>
      <c r="M541" s="130"/>
    </row>
    <row r="542" spans="1:13" s="13" customFormat="1" ht="15" customHeight="1" x14ac:dyDescent="0.15">
      <c r="A542" s="227"/>
      <c r="B542" s="227"/>
      <c r="C542" s="225" t="s">
        <v>146</v>
      </c>
      <c r="D542" s="204">
        <v>248</v>
      </c>
      <c r="E542" s="204">
        <v>290</v>
      </c>
      <c r="F542" s="204">
        <v>181</v>
      </c>
      <c r="G542" s="204">
        <v>18</v>
      </c>
      <c r="H542" s="204">
        <v>184</v>
      </c>
      <c r="I542" s="204">
        <v>30</v>
      </c>
      <c r="J542" s="204">
        <v>46</v>
      </c>
      <c r="K542" s="127"/>
      <c r="L542" s="92"/>
      <c r="M542" s="129"/>
    </row>
    <row r="543" spans="1:13" s="10" customFormat="1" ht="15" customHeight="1" x14ac:dyDescent="0.15">
      <c r="A543" s="227"/>
      <c r="B543" s="227"/>
      <c r="C543" s="226"/>
      <c r="D543" s="80">
        <f>+D542/D525*100</f>
        <v>18.34319526627219</v>
      </c>
      <c r="E543" s="80">
        <f>+E542/D525*100</f>
        <v>21.449704142011836</v>
      </c>
      <c r="F543" s="80">
        <f>+F542/D525*100</f>
        <v>13.38757396449704</v>
      </c>
      <c r="G543" s="80">
        <f>+G542/D525*100</f>
        <v>1.3313609467455623</v>
      </c>
      <c r="H543" s="80">
        <f>+H542/D525*100</f>
        <v>13.609467455621301</v>
      </c>
      <c r="I543" s="80">
        <f>+I542/D525*100</f>
        <v>2.2189349112426036</v>
      </c>
      <c r="J543" s="80">
        <f>+J542/D525*100</f>
        <v>3.4023668639053253</v>
      </c>
      <c r="K543" s="127"/>
      <c r="L543" s="92"/>
      <c r="M543" s="130"/>
    </row>
    <row r="544" spans="1:13" s="6" customFormat="1" ht="15" customHeight="1" x14ac:dyDescent="0.15">
      <c r="A544" s="185"/>
      <c r="B544" s="291" t="s">
        <v>382</v>
      </c>
      <c r="C544" s="291"/>
      <c r="D544" s="291"/>
      <c r="E544" s="291"/>
      <c r="F544" s="291"/>
      <c r="G544" s="291"/>
      <c r="H544" s="291"/>
      <c r="I544" s="291"/>
      <c r="J544" s="291"/>
      <c r="K544" s="291"/>
      <c r="L544" s="291"/>
      <c r="M544" s="96"/>
    </row>
    <row r="545" spans="1:13" s="9" customFormat="1" ht="15" customHeight="1" x14ac:dyDescent="0.15">
      <c r="A545" s="164"/>
      <c r="B545" s="171"/>
      <c r="C545" s="165"/>
      <c r="D545" s="165"/>
      <c r="E545" s="165"/>
      <c r="F545" s="165"/>
      <c r="G545" s="165"/>
      <c r="H545" s="165"/>
      <c r="I545" s="165"/>
      <c r="J545" s="165"/>
      <c r="K545" s="165"/>
      <c r="L545" s="161"/>
      <c r="M545" s="161"/>
    </row>
    <row r="546" spans="1:13" s="5" customFormat="1" ht="30" customHeight="1" x14ac:dyDescent="0.15">
      <c r="A546" s="276" t="s">
        <v>362</v>
      </c>
      <c r="B546" s="277"/>
      <c r="C546" s="225" t="s">
        <v>62</v>
      </c>
      <c r="D546" s="268" t="s">
        <v>46</v>
      </c>
      <c r="E546" s="268" t="s">
        <v>66</v>
      </c>
      <c r="F546" s="268" t="s">
        <v>67</v>
      </c>
      <c r="G546" s="268" t="s">
        <v>47</v>
      </c>
      <c r="H546" s="268" t="s">
        <v>48</v>
      </c>
      <c r="I546" s="268" t="s">
        <v>68</v>
      </c>
      <c r="J546" s="268" t="s">
        <v>49</v>
      </c>
      <c r="K546" s="268" t="s">
        <v>50</v>
      </c>
      <c r="L546" s="268" t="s">
        <v>51</v>
      </c>
      <c r="M546" s="93"/>
    </row>
    <row r="547" spans="1:13" s="5" customFormat="1" ht="30" customHeight="1" x14ac:dyDescent="0.15">
      <c r="A547" s="278"/>
      <c r="B547" s="279"/>
      <c r="C547" s="226"/>
      <c r="D547" s="269"/>
      <c r="E547" s="269"/>
      <c r="F547" s="269"/>
      <c r="G547" s="269"/>
      <c r="H547" s="269"/>
      <c r="I547" s="269"/>
      <c r="J547" s="269"/>
      <c r="K547" s="269"/>
      <c r="L547" s="269"/>
      <c r="M547" s="93"/>
    </row>
    <row r="548" spans="1:13" s="3" customFormat="1" ht="15" customHeight="1" x14ac:dyDescent="0.15">
      <c r="A548" s="227" t="s">
        <v>363</v>
      </c>
      <c r="B548" s="227" t="s">
        <v>81</v>
      </c>
      <c r="C548" s="225" t="s">
        <v>305</v>
      </c>
      <c r="D548" s="204">
        <v>45</v>
      </c>
      <c r="E548" s="204">
        <v>56</v>
      </c>
      <c r="F548" s="204">
        <v>37</v>
      </c>
      <c r="G548" s="204">
        <v>23</v>
      </c>
      <c r="H548" s="204">
        <v>14</v>
      </c>
      <c r="I548" s="204">
        <v>19</v>
      </c>
      <c r="J548" s="204">
        <v>20</v>
      </c>
      <c r="K548" s="204">
        <v>49</v>
      </c>
      <c r="L548" s="204">
        <v>88</v>
      </c>
      <c r="M548" s="31"/>
    </row>
    <row r="549" spans="1:13" s="3" customFormat="1" ht="15" customHeight="1" x14ac:dyDescent="0.15">
      <c r="A549" s="227"/>
      <c r="B549" s="227"/>
      <c r="C549" s="226"/>
      <c r="D549" s="80">
        <f>D548/E521*100</f>
        <v>21.951219512195124</v>
      </c>
      <c r="E549" s="80">
        <f>E548/E521*100</f>
        <v>27.31707317073171</v>
      </c>
      <c r="F549" s="80">
        <f>F548/E521*100</f>
        <v>18.048780487804876</v>
      </c>
      <c r="G549" s="80">
        <f>G548/E521*100</f>
        <v>11.219512195121952</v>
      </c>
      <c r="H549" s="80">
        <f>H548/E521*100</f>
        <v>6.8292682926829276</v>
      </c>
      <c r="I549" s="80">
        <f>I548/E521*100</f>
        <v>9.2682926829268286</v>
      </c>
      <c r="J549" s="80">
        <f>J548/E521*100</f>
        <v>9.7560975609756095</v>
      </c>
      <c r="K549" s="80">
        <f>K548/E521*100</f>
        <v>23.902439024390244</v>
      </c>
      <c r="L549" s="80">
        <f>L548/E521*100</f>
        <v>42.926829268292686</v>
      </c>
      <c r="M549" s="31"/>
    </row>
    <row r="550" spans="1:13" s="3" customFormat="1" ht="15" customHeight="1" x14ac:dyDescent="0.15">
      <c r="A550" s="227"/>
      <c r="B550" s="227"/>
      <c r="C550" s="225" t="s">
        <v>266</v>
      </c>
      <c r="D550" s="204">
        <v>29</v>
      </c>
      <c r="E550" s="204">
        <v>41</v>
      </c>
      <c r="F550" s="204">
        <v>23</v>
      </c>
      <c r="G550" s="204">
        <v>15</v>
      </c>
      <c r="H550" s="204">
        <v>7</v>
      </c>
      <c r="I550" s="204">
        <v>18</v>
      </c>
      <c r="J550" s="204">
        <v>15</v>
      </c>
      <c r="K550" s="204">
        <v>46</v>
      </c>
      <c r="L550" s="204">
        <v>81</v>
      </c>
      <c r="M550" s="31"/>
    </row>
    <row r="551" spans="1:13" s="3" customFormat="1" ht="15" customHeight="1" x14ac:dyDescent="0.15">
      <c r="A551" s="227"/>
      <c r="B551" s="227"/>
      <c r="C551" s="226"/>
      <c r="D551" s="80">
        <f>D550/E523*100</f>
        <v>17.159763313609467</v>
      </c>
      <c r="E551" s="80">
        <f>E550/E523*100</f>
        <v>24.260355029585799</v>
      </c>
      <c r="F551" s="80">
        <f>F550/E523*100</f>
        <v>13.609467455621301</v>
      </c>
      <c r="G551" s="80">
        <f>G550/E523*100</f>
        <v>8.8757396449704142</v>
      </c>
      <c r="H551" s="80">
        <f>H550/E523*100</f>
        <v>4.1420118343195274</v>
      </c>
      <c r="I551" s="80">
        <f>I550/E523*100</f>
        <v>10.650887573964498</v>
      </c>
      <c r="J551" s="80">
        <f>J550/E523*100</f>
        <v>8.8757396449704142</v>
      </c>
      <c r="K551" s="80">
        <f>K550/E523*100</f>
        <v>27.218934911242602</v>
      </c>
      <c r="L551" s="80">
        <f>L550/E523*100</f>
        <v>47.928994082840234</v>
      </c>
      <c r="M551" s="31"/>
    </row>
    <row r="552" spans="1:13" s="3" customFormat="1" ht="15" customHeight="1" x14ac:dyDescent="0.15">
      <c r="A552" s="227"/>
      <c r="B552" s="227"/>
      <c r="C552" s="225" t="s">
        <v>146</v>
      </c>
      <c r="D552" s="204">
        <v>29</v>
      </c>
      <c r="E552" s="204">
        <v>34</v>
      </c>
      <c r="F552" s="204">
        <v>17</v>
      </c>
      <c r="G552" s="204">
        <v>20</v>
      </c>
      <c r="H552" s="204">
        <v>11</v>
      </c>
      <c r="I552" s="204">
        <v>21</v>
      </c>
      <c r="J552" s="204">
        <v>24</v>
      </c>
      <c r="K552" s="204">
        <v>52</v>
      </c>
      <c r="L552" s="204">
        <v>91</v>
      </c>
      <c r="M552" s="31"/>
    </row>
    <row r="553" spans="1:13" s="3" customFormat="1" ht="15" customHeight="1" x14ac:dyDescent="0.15">
      <c r="A553" s="227"/>
      <c r="B553" s="227"/>
      <c r="C553" s="226"/>
      <c r="D553" s="80">
        <f>D552/E525*100</f>
        <v>15.025906735751295</v>
      </c>
      <c r="E553" s="80">
        <f>E552/E525*100</f>
        <v>17.616580310880828</v>
      </c>
      <c r="F553" s="80">
        <f>F552/E525*100</f>
        <v>8.8082901554404138</v>
      </c>
      <c r="G553" s="80">
        <f>G552/E525*100</f>
        <v>10.362694300518134</v>
      </c>
      <c r="H553" s="80">
        <f>H552/E525*100</f>
        <v>5.6994818652849739</v>
      </c>
      <c r="I553" s="80">
        <f>I552/E525*100</f>
        <v>10.880829015544041</v>
      </c>
      <c r="J553" s="80">
        <f>J552/E525*100</f>
        <v>12.435233160621761</v>
      </c>
      <c r="K553" s="80">
        <f>K552/E525*100</f>
        <v>26.94300518134715</v>
      </c>
      <c r="L553" s="80">
        <f>L552/E525*100</f>
        <v>47.150259067357517</v>
      </c>
      <c r="M553" s="31"/>
    </row>
    <row r="554" spans="1:13" s="13" customFormat="1" ht="45" customHeight="1" x14ac:dyDescent="0.15">
      <c r="A554" s="227"/>
      <c r="B554" s="227"/>
      <c r="C554" s="225" t="s">
        <v>62</v>
      </c>
      <c r="D554" s="268" t="s">
        <v>69</v>
      </c>
      <c r="E554" s="268" t="s">
        <v>70</v>
      </c>
      <c r="F554" s="268" t="s">
        <v>52</v>
      </c>
      <c r="G554" s="268" t="s">
        <v>53</v>
      </c>
      <c r="H554" s="268" t="s">
        <v>71</v>
      </c>
      <c r="I554" s="268" t="s">
        <v>45</v>
      </c>
      <c r="J554" s="268" t="s">
        <v>34</v>
      </c>
      <c r="K554" s="312"/>
      <c r="L554" s="307"/>
      <c r="M554" s="129"/>
    </row>
    <row r="555" spans="1:13" s="10" customFormat="1" ht="45" customHeight="1" x14ac:dyDescent="0.15">
      <c r="A555" s="227"/>
      <c r="B555" s="227"/>
      <c r="C555" s="226"/>
      <c r="D555" s="269"/>
      <c r="E555" s="269"/>
      <c r="F555" s="269"/>
      <c r="G555" s="269"/>
      <c r="H555" s="269"/>
      <c r="I555" s="269"/>
      <c r="J555" s="269"/>
      <c r="K555" s="313"/>
      <c r="L555" s="308"/>
      <c r="M555" s="130"/>
    </row>
    <row r="556" spans="1:13" s="13" customFormat="1" ht="15" customHeight="1" x14ac:dyDescent="0.15">
      <c r="A556" s="227"/>
      <c r="B556" s="227"/>
      <c r="C556" s="225" t="s">
        <v>305</v>
      </c>
      <c r="D556" s="204">
        <v>130</v>
      </c>
      <c r="E556" s="204">
        <v>1</v>
      </c>
      <c r="F556" s="204">
        <v>29</v>
      </c>
      <c r="G556" s="204">
        <v>3</v>
      </c>
      <c r="H556" s="204">
        <v>10</v>
      </c>
      <c r="I556" s="204">
        <v>0</v>
      </c>
      <c r="J556" s="204">
        <v>19</v>
      </c>
      <c r="K556" s="187"/>
      <c r="L556" s="185"/>
      <c r="M556" s="129"/>
    </row>
    <row r="557" spans="1:13" s="10" customFormat="1" ht="15" customHeight="1" x14ac:dyDescent="0.15">
      <c r="A557" s="227"/>
      <c r="B557" s="227"/>
      <c r="C557" s="226"/>
      <c r="D557" s="80">
        <f>D556/E521*100</f>
        <v>63.414634146341463</v>
      </c>
      <c r="E557" s="80">
        <f>E556/E521*100</f>
        <v>0.48780487804878048</v>
      </c>
      <c r="F557" s="80">
        <f>F556/E521*100</f>
        <v>14.146341463414632</v>
      </c>
      <c r="G557" s="80">
        <f>G556/E521*100</f>
        <v>1.4634146341463417</v>
      </c>
      <c r="H557" s="80">
        <f>H556/E521*100</f>
        <v>4.8780487804878048</v>
      </c>
      <c r="I557" s="80">
        <f>I556/E521*100</f>
        <v>0</v>
      </c>
      <c r="J557" s="80">
        <f>J556/E521*100</f>
        <v>9.2682926829268286</v>
      </c>
      <c r="K557" s="187"/>
      <c r="L557" s="185"/>
      <c r="M557" s="130"/>
    </row>
    <row r="558" spans="1:13" s="13" customFormat="1" ht="15" customHeight="1" x14ac:dyDescent="0.15">
      <c r="A558" s="227"/>
      <c r="B558" s="227"/>
      <c r="C558" s="225" t="s">
        <v>266</v>
      </c>
      <c r="D558" s="204">
        <v>100</v>
      </c>
      <c r="E558" s="204">
        <v>8</v>
      </c>
      <c r="F558" s="204">
        <v>20</v>
      </c>
      <c r="G558" s="204">
        <v>5</v>
      </c>
      <c r="H558" s="204">
        <v>9</v>
      </c>
      <c r="I558" s="204">
        <v>1</v>
      </c>
      <c r="J558" s="204">
        <v>18</v>
      </c>
      <c r="K558" s="166"/>
      <c r="L558" s="92"/>
      <c r="M558" s="129"/>
    </row>
    <row r="559" spans="1:13" s="10" customFormat="1" ht="15" customHeight="1" x14ac:dyDescent="0.15">
      <c r="A559" s="227"/>
      <c r="B559" s="227"/>
      <c r="C559" s="226"/>
      <c r="D559" s="80">
        <f>D558/E523*100</f>
        <v>59.171597633136095</v>
      </c>
      <c r="E559" s="80">
        <f>E558/E523*100</f>
        <v>4.7337278106508878</v>
      </c>
      <c r="F559" s="80">
        <f>F558/E523*100</f>
        <v>11.834319526627219</v>
      </c>
      <c r="G559" s="80">
        <f>G558/E523*100</f>
        <v>2.9585798816568047</v>
      </c>
      <c r="H559" s="80">
        <f>H558/E523*100</f>
        <v>5.3254437869822491</v>
      </c>
      <c r="I559" s="80">
        <f>I558/E523*100</f>
        <v>0.59171597633136097</v>
      </c>
      <c r="J559" s="80">
        <f>J558/E523*100</f>
        <v>10.650887573964498</v>
      </c>
      <c r="K559" s="166"/>
      <c r="L559" s="92"/>
      <c r="M559" s="130"/>
    </row>
    <row r="560" spans="1:13" s="13" customFormat="1" ht="15" customHeight="1" x14ac:dyDescent="0.15">
      <c r="A560" s="227"/>
      <c r="B560" s="227"/>
      <c r="C560" s="225" t="s">
        <v>146</v>
      </c>
      <c r="D560" s="204">
        <v>120</v>
      </c>
      <c r="E560" s="204">
        <v>2</v>
      </c>
      <c r="F560" s="204">
        <v>27</v>
      </c>
      <c r="G560" s="204">
        <v>2</v>
      </c>
      <c r="H560" s="204">
        <v>12</v>
      </c>
      <c r="I560" s="204">
        <v>1</v>
      </c>
      <c r="J560" s="204">
        <v>19</v>
      </c>
      <c r="K560" s="166"/>
      <c r="L560" s="92"/>
      <c r="M560" s="129"/>
    </row>
    <row r="561" spans="1:13" s="10" customFormat="1" ht="15" customHeight="1" x14ac:dyDescent="0.15">
      <c r="A561" s="227"/>
      <c r="B561" s="227"/>
      <c r="C561" s="226"/>
      <c r="D561" s="80">
        <f>D560/E525*100</f>
        <v>62.176165803108809</v>
      </c>
      <c r="E561" s="80">
        <f>E560/E525*100</f>
        <v>1.0362694300518136</v>
      </c>
      <c r="F561" s="80">
        <f>F560/E525*100</f>
        <v>13.989637305699482</v>
      </c>
      <c r="G561" s="80">
        <f>G560/E525*100</f>
        <v>1.0362694300518136</v>
      </c>
      <c r="H561" s="80">
        <f>H560/E525*100</f>
        <v>6.2176165803108807</v>
      </c>
      <c r="I561" s="80">
        <f>I560/E525*100</f>
        <v>0.5181347150259068</v>
      </c>
      <c r="J561" s="80">
        <f>J560/E525*100</f>
        <v>9.8445595854922274</v>
      </c>
      <c r="K561" s="166"/>
      <c r="L561" s="92"/>
      <c r="M561" s="130"/>
    </row>
    <row r="562" spans="1:13" s="6" customFormat="1" ht="15" customHeight="1" x14ac:dyDescent="0.15">
      <c r="A562" s="185"/>
      <c r="B562" s="267" t="s">
        <v>385</v>
      </c>
      <c r="C562" s="267"/>
      <c r="D562" s="267"/>
      <c r="E562" s="267"/>
      <c r="F562" s="267"/>
      <c r="G562" s="267"/>
      <c r="H562" s="267"/>
      <c r="I562" s="267"/>
      <c r="J562" s="267"/>
      <c r="K562" s="267"/>
      <c r="L562" s="267"/>
      <c r="M562" s="96"/>
    </row>
    <row r="563" spans="1:13" s="6" customFormat="1" ht="15" customHeight="1" x14ac:dyDescent="0.15">
      <c r="A563" s="95"/>
      <c r="B563" s="26"/>
      <c r="C563" s="26"/>
      <c r="D563" s="26"/>
      <c r="E563" s="26"/>
      <c r="F563" s="26"/>
      <c r="G563" s="26"/>
      <c r="H563" s="26"/>
      <c r="I563" s="26"/>
      <c r="J563" s="26"/>
      <c r="K563" s="26"/>
      <c r="L563" s="26"/>
      <c r="M563" s="96"/>
    </row>
    <row r="564" spans="1:13" s="3" customFormat="1" ht="15" customHeight="1" x14ac:dyDescent="0.15">
      <c r="A564" s="238" t="s">
        <v>61</v>
      </c>
      <c r="B564" s="239"/>
      <c r="C564" s="225" t="s">
        <v>62</v>
      </c>
      <c r="D564" s="38">
        <v>1</v>
      </c>
      <c r="E564" s="38">
        <v>2</v>
      </c>
      <c r="F564" s="38">
        <v>3</v>
      </c>
      <c r="G564" s="38">
        <v>4</v>
      </c>
      <c r="H564" s="38">
        <v>5</v>
      </c>
      <c r="I564" s="250" t="s">
        <v>9</v>
      </c>
      <c r="J564" s="39" t="s">
        <v>2</v>
      </c>
      <c r="K564" s="38">
        <v>3</v>
      </c>
      <c r="L564" s="38" t="s">
        <v>3</v>
      </c>
      <c r="M564" s="31"/>
    </row>
    <row r="565" spans="1:13" s="3" customFormat="1" ht="30" customHeight="1" x14ac:dyDescent="0.15">
      <c r="A565" s="240"/>
      <c r="B565" s="241"/>
      <c r="C565" s="226"/>
      <c r="D565" s="87" t="s">
        <v>6</v>
      </c>
      <c r="E565" s="87" t="s">
        <v>4</v>
      </c>
      <c r="F565" s="87" t="s">
        <v>11</v>
      </c>
      <c r="G565" s="87" t="s">
        <v>5</v>
      </c>
      <c r="H565" s="87" t="s">
        <v>112</v>
      </c>
      <c r="I565" s="275"/>
      <c r="J565" s="88" t="s">
        <v>10</v>
      </c>
      <c r="K565" s="87" t="s">
        <v>11</v>
      </c>
      <c r="L565" s="87" t="s">
        <v>8</v>
      </c>
      <c r="M565" s="31"/>
    </row>
    <row r="566" spans="1:13" s="14" customFormat="1" ht="15" customHeight="1" x14ac:dyDescent="0.15">
      <c r="A566" s="228" t="s">
        <v>285</v>
      </c>
      <c r="B566" s="231" t="s">
        <v>272</v>
      </c>
      <c r="C566" s="225" t="s">
        <v>317</v>
      </c>
      <c r="D566" s="204">
        <v>128</v>
      </c>
      <c r="E566" s="204">
        <v>447</v>
      </c>
      <c r="F566" s="204">
        <v>867</v>
      </c>
      <c r="G566" s="205">
        <v>270</v>
      </c>
      <c r="H566" s="204">
        <v>211</v>
      </c>
      <c r="I566" s="206">
        <v>134</v>
      </c>
      <c r="J566" s="207">
        <f>+D566+E566</f>
        <v>575</v>
      </c>
      <c r="K566" s="204">
        <f>+F566</f>
        <v>867</v>
      </c>
      <c r="L566" s="204">
        <f>+G566+H566</f>
        <v>481</v>
      </c>
      <c r="M566" s="62"/>
    </row>
    <row r="567" spans="1:13" s="8" customFormat="1" ht="15" customHeight="1" x14ac:dyDescent="0.15">
      <c r="A567" s="229"/>
      <c r="B567" s="232"/>
      <c r="C567" s="226"/>
      <c r="D567" s="33">
        <f>+D566/SUM($D566:$I566)*100</f>
        <v>6.2226543509965966</v>
      </c>
      <c r="E567" s="33">
        <f t="shared" ref="E567:I567" si="225">+E566/SUM($D566:$I566)*100</f>
        <v>21.730675741370927</v>
      </c>
      <c r="F567" s="33">
        <f t="shared" si="225"/>
        <v>42.148760330578511</v>
      </c>
      <c r="G567" s="46">
        <f t="shared" si="225"/>
        <v>13.125911521633446</v>
      </c>
      <c r="H567" s="33">
        <f t="shared" si="225"/>
        <v>10.257656781720954</v>
      </c>
      <c r="I567" s="47">
        <f t="shared" si="225"/>
        <v>6.5143412736995625</v>
      </c>
      <c r="J567" s="89">
        <f>+D567+E567</f>
        <v>27.953330092367523</v>
      </c>
      <c r="K567" s="90">
        <f>+F567</f>
        <v>42.148760330578511</v>
      </c>
      <c r="L567" s="90">
        <f>+G567+H567</f>
        <v>23.383568303354402</v>
      </c>
      <c r="M567" s="37"/>
    </row>
    <row r="568" spans="1:13" s="14" customFormat="1" ht="15" customHeight="1" x14ac:dyDescent="0.15">
      <c r="A568" s="229"/>
      <c r="B568" s="232"/>
      <c r="C568" s="225" t="s">
        <v>266</v>
      </c>
      <c r="D568" s="204">
        <v>145</v>
      </c>
      <c r="E568" s="204">
        <v>419</v>
      </c>
      <c r="F568" s="204">
        <v>867</v>
      </c>
      <c r="G568" s="205">
        <v>264</v>
      </c>
      <c r="H568" s="204">
        <v>220</v>
      </c>
      <c r="I568" s="206">
        <v>71</v>
      </c>
      <c r="J568" s="207">
        <f>+D568+E568</f>
        <v>564</v>
      </c>
      <c r="K568" s="204">
        <f>+F568</f>
        <v>867</v>
      </c>
      <c r="L568" s="204">
        <f>+G568+H568</f>
        <v>484</v>
      </c>
      <c r="M568" s="62"/>
    </row>
    <row r="569" spans="1:13" s="8" customFormat="1" ht="15" customHeight="1" x14ac:dyDescent="0.15">
      <c r="A569" s="230"/>
      <c r="B569" s="233"/>
      <c r="C569" s="226"/>
      <c r="D569" s="33">
        <f>+D568/SUM($D568:$I568)*100</f>
        <v>7.3011077542799594</v>
      </c>
      <c r="E569" s="33">
        <f t="shared" ref="E569:I569" si="226">+E568/SUM($D568:$I568)*100</f>
        <v>21.097683786505538</v>
      </c>
      <c r="F569" s="33">
        <f t="shared" si="226"/>
        <v>43.655589123867067</v>
      </c>
      <c r="G569" s="46">
        <f t="shared" si="226"/>
        <v>13.293051359516618</v>
      </c>
      <c r="H569" s="33">
        <f t="shared" si="226"/>
        <v>11.077542799597181</v>
      </c>
      <c r="I569" s="47">
        <f t="shared" si="226"/>
        <v>3.5750251762336358</v>
      </c>
      <c r="J569" s="89">
        <f>+D569+E569</f>
        <v>28.398791540785496</v>
      </c>
      <c r="K569" s="90">
        <f>+F569</f>
        <v>43.655589123867067</v>
      </c>
      <c r="L569" s="90">
        <f>+G569+H569</f>
        <v>24.3705941591138</v>
      </c>
      <c r="M569" s="37"/>
    </row>
    <row r="570" spans="1:13" s="4" customFormat="1" ht="15" customHeight="1" x14ac:dyDescent="0.15">
      <c r="A570" s="72"/>
      <c r="B570" s="50"/>
      <c r="C570" s="51"/>
      <c r="D570" s="52"/>
      <c r="E570" s="52"/>
      <c r="F570" s="52"/>
      <c r="G570" s="52"/>
      <c r="H570" s="52"/>
      <c r="I570" s="52"/>
      <c r="J570" s="52"/>
      <c r="K570" s="52"/>
      <c r="L570" s="52"/>
      <c r="M570" s="53"/>
    </row>
    <row r="571" spans="1:13" s="3" customFormat="1" ht="15" customHeight="1" x14ac:dyDescent="0.15">
      <c r="A571" s="238" t="s">
        <v>61</v>
      </c>
      <c r="B571" s="239"/>
      <c r="C571" s="225" t="s">
        <v>62</v>
      </c>
      <c r="D571" s="243" t="s">
        <v>21</v>
      </c>
      <c r="E571" s="243" t="s">
        <v>22</v>
      </c>
      <c r="F571" s="243" t="s">
        <v>11</v>
      </c>
      <c r="G571" s="263" t="s">
        <v>9</v>
      </c>
      <c r="H571" s="30"/>
      <c r="I571" s="30"/>
      <c r="J571" s="30"/>
      <c r="K571" s="30"/>
      <c r="L571" s="30"/>
      <c r="M571" s="31"/>
    </row>
    <row r="572" spans="1:13" s="3" customFormat="1" ht="15" customHeight="1" x14ac:dyDescent="0.15">
      <c r="A572" s="240"/>
      <c r="B572" s="241"/>
      <c r="C572" s="226"/>
      <c r="D572" s="244"/>
      <c r="E572" s="244"/>
      <c r="F572" s="244"/>
      <c r="G572" s="287"/>
      <c r="H572" s="30"/>
      <c r="I572" s="30"/>
      <c r="J572" s="30"/>
      <c r="K572" s="30"/>
      <c r="L572" s="30"/>
      <c r="M572" s="31"/>
    </row>
    <row r="573" spans="1:13" s="13" customFormat="1" ht="15" customHeight="1" x14ac:dyDescent="0.15">
      <c r="A573" s="235" t="s">
        <v>364</v>
      </c>
      <c r="B573" s="234" t="s">
        <v>271</v>
      </c>
      <c r="C573" s="225" t="s">
        <v>305</v>
      </c>
      <c r="D573" s="204">
        <v>103</v>
      </c>
      <c r="E573" s="204">
        <v>1213</v>
      </c>
      <c r="F573" s="204">
        <v>668</v>
      </c>
      <c r="G573" s="205">
        <v>73</v>
      </c>
      <c r="H573" s="155"/>
      <c r="I573" s="155"/>
      <c r="J573" s="155"/>
      <c r="K573" s="155"/>
      <c r="L573" s="155"/>
      <c r="M573" s="129"/>
    </row>
    <row r="574" spans="1:13" s="10" customFormat="1" ht="15" customHeight="1" x14ac:dyDescent="0.15">
      <c r="A574" s="235"/>
      <c r="B574" s="234"/>
      <c r="C574" s="226"/>
      <c r="D574" s="33">
        <f>+D573/SUM($D573:$G573)*100</f>
        <v>5.0072921730675741</v>
      </c>
      <c r="E574" s="33">
        <f t="shared" ref="E574:G574" si="227">+E573/SUM($D573:$G573)*100</f>
        <v>58.969372873116185</v>
      </c>
      <c r="F574" s="33">
        <f t="shared" si="227"/>
        <v>32.474477394263488</v>
      </c>
      <c r="G574" s="80">
        <f t="shared" si="227"/>
        <v>3.5488575595527467</v>
      </c>
      <c r="H574" s="30"/>
      <c r="I574" s="30"/>
      <c r="J574" s="156"/>
      <c r="K574" s="156"/>
      <c r="L574" s="156"/>
      <c r="M574" s="130"/>
    </row>
    <row r="575" spans="1:13" s="13" customFormat="1" ht="15" customHeight="1" x14ac:dyDescent="0.15">
      <c r="A575" s="235"/>
      <c r="B575" s="234"/>
      <c r="C575" s="225" t="s">
        <v>266</v>
      </c>
      <c r="D575" s="204">
        <v>98</v>
      </c>
      <c r="E575" s="204">
        <v>1096</v>
      </c>
      <c r="F575" s="204">
        <v>743</v>
      </c>
      <c r="G575" s="205">
        <v>49</v>
      </c>
      <c r="H575" s="155"/>
      <c r="I575" s="155"/>
      <c r="J575" s="155"/>
      <c r="K575" s="155"/>
      <c r="L575" s="155"/>
      <c r="M575" s="129"/>
    </row>
    <row r="576" spans="1:13" s="10" customFormat="1" ht="15" customHeight="1" x14ac:dyDescent="0.15">
      <c r="A576" s="235"/>
      <c r="B576" s="234"/>
      <c r="C576" s="226"/>
      <c r="D576" s="33">
        <f>+D575/SUM($D575:$G575)*100</f>
        <v>4.9345417925478348</v>
      </c>
      <c r="E576" s="33">
        <f t="shared" ref="E576:G576" si="228">+E575/SUM($D575:$G575)*100</f>
        <v>55.186304128902322</v>
      </c>
      <c r="F576" s="33">
        <f t="shared" si="228"/>
        <v>37.411883182275929</v>
      </c>
      <c r="G576" s="80">
        <f t="shared" si="228"/>
        <v>2.4672708962739174</v>
      </c>
      <c r="H576" s="30"/>
      <c r="I576" s="30"/>
      <c r="J576" s="156"/>
      <c r="K576" s="156"/>
      <c r="L576" s="156"/>
      <c r="M576" s="130"/>
    </row>
    <row r="577" spans="1:13" s="13" customFormat="1" ht="15" customHeight="1" x14ac:dyDescent="0.15">
      <c r="A577" s="235"/>
      <c r="B577" s="234"/>
      <c r="C577" s="225" t="s">
        <v>163</v>
      </c>
      <c r="D577" s="204">
        <v>129</v>
      </c>
      <c r="E577" s="204">
        <v>1221</v>
      </c>
      <c r="F577" s="204">
        <v>715</v>
      </c>
      <c r="G577" s="205">
        <v>118</v>
      </c>
      <c r="H577" s="155"/>
      <c r="I577" s="155"/>
      <c r="J577" s="155"/>
      <c r="K577" s="155"/>
      <c r="L577" s="155"/>
      <c r="M577" s="129"/>
    </row>
    <row r="578" spans="1:13" s="10" customFormat="1" ht="15" customHeight="1" x14ac:dyDescent="0.15">
      <c r="A578" s="235"/>
      <c r="B578" s="234"/>
      <c r="C578" s="226"/>
      <c r="D578" s="33">
        <f>+D577/SUM($D577:$G577)*100</f>
        <v>5.9092991296381125</v>
      </c>
      <c r="E578" s="33">
        <f t="shared" ref="E578:G578" si="229">+E577/SUM($D577:$G577)*100</f>
        <v>55.932203389830505</v>
      </c>
      <c r="F578" s="33">
        <f t="shared" si="229"/>
        <v>32.75309207512597</v>
      </c>
      <c r="G578" s="80">
        <f t="shared" si="229"/>
        <v>5.4054054054054053</v>
      </c>
      <c r="H578" s="30"/>
      <c r="I578" s="30"/>
      <c r="J578" s="156"/>
      <c r="K578" s="156"/>
      <c r="L578" s="156"/>
      <c r="M578" s="130"/>
    </row>
    <row r="579" spans="1:13" s="10" customFormat="1" ht="15" customHeight="1" x14ac:dyDescent="0.15">
      <c r="A579" s="91"/>
      <c r="B579" s="50"/>
      <c r="C579" s="49"/>
      <c r="D579" s="120"/>
      <c r="E579" s="120"/>
      <c r="F579" s="120"/>
      <c r="G579" s="120"/>
      <c r="H579" s="29"/>
      <c r="I579" s="29"/>
      <c r="J579" s="157"/>
      <c r="K579" s="157"/>
      <c r="L579" s="157"/>
      <c r="M579" s="130"/>
    </row>
    <row r="580" spans="1:13" s="3" customFormat="1" ht="15" customHeight="1" x14ac:dyDescent="0.15">
      <c r="A580" s="238" t="s">
        <v>61</v>
      </c>
      <c r="B580" s="239"/>
      <c r="C580" s="225" t="s">
        <v>62</v>
      </c>
      <c r="D580" s="38">
        <v>1</v>
      </c>
      <c r="E580" s="38">
        <v>2</v>
      </c>
      <c r="F580" s="38">
        <v>3</v>
      </c>
      <c r="G580" s="38">
        <v>4</v>
      </c>
      <c r="H580" s="38">
        <v>5</v>
      </c>
      <c r="I580" s="250" t="s">
        <v>9</v>
      </c>
      <c r="J580" s="39" t="s">
        <v>2</v>
      </c>
      <c r="K580" s="38">
        <v>3</v>
      </c>
      <c r="L580" s="38" t="s">
        <v>3</v>
      </c>
      <c r="M580" s="31"/>
    </row>
    <row r="581" spans="1:13" s="3" customFormat="1" ht="30" customHeight="1" x14ac:dyDescent="0.15">
      <c r="A581" s="240"/>
      <c r="B581" s="241"/>
      <c r="C581" s="226"/>
      <c r="D581" s="87" t="s">
        <v>6</v>
      </c>
      <c r="E581" s="87" t="s">
        <v>4</v>
      </c>
      <c r="F581" s="87" t="s">
        <v>11</v>
      </c>
      <c r="G581" s="87" t="s">
        <v>5</v>
      </c>
      <c r="H581" s="87" t="s">
        <v>112</v>
      </c>
      <c r="I581" s="275"/>
      <c r="J581" s="88" t="s">
        <v>10</v>
      </c>
      <c r="K581" s="87" t="s">
        <v>11</v>
      </c>
      <c r="L581" s="87" t="s">
        <v>8</v>
      </c>
      <c r="M581" s="31"/>
    </row>
    <row r="582" spans="1:13" s="14" customFormat="1" ht="15" customHeight="1" x14ac:dyDescent="0.15">
      <c r="A582" s="274" t="s">
        <v>365</v>
      </c>
      <c r="B582" s="273" t="s">
        <v>284</v>
      </c>
      <c r="C582" s="225" t="s">
        <v>305</v>
      </c>
      <c r="D582" s="204">
        <v>173</v>
      </c>
      <c r="E582" s="204">
        <v>575</v>
      </c>
      <c r="F582" s="204">
        <v>896</v>
      </c>
      <c r="G582" s="205">
        <v>178</v>
      </c>
      <c r="H582" s="204">
        <v>138</v>
      </c>
      <c r="I582" s="206">
        <v>97</v>
      </c>
      <c r="J582" s="207">
        <f t="shared" ref="J582:J587" si="230">+D582+E582</f>
        <v>748</v>
      </c>
      <c r="K582" s="204">
        <f t="shared" ref="K582:K587" si="231">+F582</f>
        <v>896</v>
      </c>
      <c r="L582" s="204">
        <f t="shared" ref="L582:L587" si="232">+G582+H582</f>
        <v>316</v>
      </c>
      <c r="M582" s="62"/>
    </row>
    <row r="583" spans="1:13" s="8" customFormat="1" ht="15" customHeight="1" x14ac:dyDescent="0.15">
      <c r="A583" s="274"/>
      <c r="B583" s="273"/>
      <c r="C583" s="226"/>
      <c r="D583" s="33">
        <f>+D582/SUM($D582:$I582)*100</f>
        <v>8.4103062712688388</v>
      </c>
      <c r="E583" s="33">
        <f t="shared" ref="E583:I583" si="233">+E582/SUM($D582:$I582)*100</f>
        <v>27.953330092367523</v>
      </c>
      <c r="F583" s="33">
        <f t="shared" si="233"/>
        <v>43.558580456976181</v>
      </c>
      <c r="G583" s="46">
        <f t="shared" si="233"/>
        <v>8.6533787068546442</v>
      </c>
      <c r="H583" s="33">
        <f t="shared" si="233"/>
        <v>6.7087992221682065</v>
      </c>
      <c r="I583" s="47">
        <f t="shared" si="233"/>
        <v>4.7156052503646091</v>
      </c>
      <c r="J583" s="89">
        <f t="shared" si="230"/>
        <v>36.36363636363636</v>
      </c>
      <c r="K583" s="90">
        <f t="shared" si="231"/>
        <v>43.558580456976181</v>
      </c>
      <c r="L583" s="90">
        <f t="shared" si="232"/>
        <v>15.362177929022851</v>
      </c>
      <c r="M583" s="37"/>
    </row>
    <row r="584" spans="1:13" s="14" customFormat="1" ht="15" customHeight="1" x14ac:dyDescent="0.15">
      <c r="A584" s="274"/>
      <c r="B584" s="273"/>
      <c r="C584" s="245" t="s">
        <v>302</v>
      </c>
      <c r="D584" s="204">
        <v>142</v>
      </c>
      <c r="E584" s="204">
        <v>591</v>
      </c>
      <c r="F584" s="204">
        <v>923</v>
      </c>
      <c r="G584" s="205">
        <v>150</v>
      </c>
      <c r="H584" s="204">
        <v>116</v>
      </c>
      <c r="I584" s="206">
        <v>64</v>
      </c>
      <c r="J584" s="207">
        <f t="shared" si="230"/>
        <v>733</v>
      </c>
      <c r="K584" s="204">
        <f t="shared" si="231"/>
        <v>923</v>
      </c>
      <c r="L584" s="204">
        <f t="shared" si="232"/>
        <v>266</v>
      </c>
      <c r="M584" s="62"/>
    </row>
    <row r="585" spans="1:13" s="8" customFormat="1" ht="15" customHeight="1" x14ac:dyDescent="0.15">
      <c r="A585" s="274"/>
      <c r="B585" s="273"/>
      <c r="C585" s="246"/>
      <c r="D585" s="33">
        <f>+D584/SUM($D584:$I584)*100</f>
        <v>7.1500503524672716</v>
      </c>
      <c r="E585" s="33">
        <f t="shared" ref="E585:I585" si="234">+E584/SUM($D584:$I584)*100</f>
        <v>29.758308157099698</v>
      </c>
      <c r="F585" s="33">
        <f t="shared" si="234"/>
        <v>46.47532729103726</v>
      </c>
      <c r="G585" s="46">
        <f t="shared" si="234"/>
        <v>7.5528700906344408</v>
      </c>
      <c r="H585" s="33">
        <f t="shared" si="234"/>
        <v>5.8408862034239677</v>
      </c>
      <c r="I585" s="47">
        <f t="shared" si="234"/>
        <v>3.2225579053373616</v>
      </c>
      <c r="J585" s="89">
        <f t="shared" si="230"/>
        <v>36.908358509566966</v>
      </c>
      <c r="K585" s="90">
        <f t="shared" si="231"/>
        <v>46.47532729103726</v>
      </c>
      <c r="L585" s="90">
        <f t="shared" si="232"/>
        <v>13.393756294058409</v>
      </c>
      <c r="M585" s="37"/>
    </row>
    <row r="586" spans="1:13" s="14" customFormat="1" ht="15" customHeight="1" x14ac:dyDescent="0.15">
      <c r="A586" s="274"/>
      <c r="B586" s="273"/>
      <c r="C586" s="225" t="s">
        <v>163</v>
      </c>
      <c r="D586" s="204">
        <v>244</v>
      </c>
      <c r="E586" s="204">
        <v>720</v>
      </c>
      <c r="F586" s="204">
        <v>870</v>
      </c>
      <c r="G586" s="205">
        <v>129</v>
      </c>
      <c r="H586" s="204">
        <v>129</v>
      </c>
      <c r="I586" s="206">
        <v>91</v>
      </c>
      <c r="J586" s="207">
        <f t="shared" si="230"/>
        <v>964</v>
      </c>
      <c r="K586" s="204">
        <f t="shared" si="231"/>
        <v>870</v>
      </c>
      <c r="L586" s="204">
        <f t="shared" si="232"/>
        <v>258</v>
      </c>
      <c r="M586" s="62"/>
    </row>
    <row r="587" spans="1:13" s="8" customFormat="1" ht="15" customHeight="1" x14ac:dyDescent="0.15">
      <c r="A587" s="274"/>
      <c r="B587" s="273"/>
      <c r="C587" s="226"/>
      <c r="D587" s="33">
        <f t="shared" ref="D587:I587" si="235">+D586/SUM($D586:$I586)*100</f>
        <v>11.177278973889143</v>
      </c>
      <c r="E587" s="33">
        <f t="shared" si="235"/>
        <v>32.982134677049928</v>
      </c>
      <c r="F587" s="33">
        <f t="shared" si="235"/>
        <v>39.853412734768668</v>
      </c>
      <c r="G587" s="46">
        <f t="shared" si="235"/>
        <v>5.9092991296381125</v>
      </c>
      <c r="H587" s="33">
        <f t="shared" si="235"/>
        <v>5.9092991296381125</v>
      </c>
      <c r="I587" s="47">
        <f t="shared" si="235"/>
        <v>4.1685753550160332</v>
      </c>
      <c r="J587" s="89">
        <f t="shared" si="230"/>
        <v>44.159413650939072</v>
      </c>
      <c r="K587" s="90">
        <f t="shared" si="231"/>
        <v>39.853412734768668</v>
      </c>
      <c r="L587" s="90">
        <f t="shared" si="232"/>
        <v>11.818598259276225</v>
      </c>
      <c r="M587" s="37"/>
    </row>
    <row r="588" spans="1:13" s="4" customFormat="1" ht="15" customHeight="1" x14ac:dyDescent="0.15">
      <c r="A588" s="72"/>
      <c r="B588" s="50"/>
      <c r="C588" s="51"/>
      <c r="D588" s="52"/>
      <c r="E588" s="52"/>
      <c r="F588" s="52"/>
      <c r="G588" s="52"/>
      <c r="H588" s="52"/>
      <c r="I588" s="52"/>
      <c r="J588" s="52"/>
      <c r="K588" s="52"/>
      <c r="L588" s="52"/>
      <c r="M588" s="53"/>
    </row>
    <row r="589" spans="1:13" s="13" customFormat="1" ht="20.100000000000001" customHeight="1" x14ac:dyDescent="0.15">
      <c r="A589" s="238" t="s">
        <v>61</v>
      </c>
      <c r="B589" s="239"/>
      <c r="C589" s="225" t="s">
        <v>62</v>
      </c>
      <c r="D589" s="268" t="s">
        <v>273</v>
      </c>
      <c r="E589" s="268" t="s">
        <v>274</v>
      </c>
      <c r="F589" s="268" t="s">
        <v>275</v>
      </c>
      <c r="G589" s="268" t="s">
        <v>276</v>
      </c>
      <c r="H589" s="268" t="s">
        <v>277</v>
      </c>
      <c r="I589" s="268" t="s">
        <v>278</v>
      </c>
      <c r="J589" s="268" t="s">
        <v>279</v>
      </c>
      <c r="K589" s="268" t="s">
        <v>280</v>
      </c>
      <c r="L589" s="268" t="s">
        <v>281</v>
      </c>
      <c r="M589" s="129"/>
    </row>
    <row r="590" spans="1:13" s="6" customFormat="1" ht="20.100000000000001" customHeight="1" x14ac:dyDescent="0.15">
      <c r="A590" s="240"/>
      <c r="B590" s="241"/>
      <c r="C590" s="226"/>
      <c r="D590" s="269"/>
      <c r="E590" s="269"/>
      <c r="F590" s="269"/>
      <c r="G590" s="269"/>
      <c r="H590" s="269"/>
      <c r="I590" s="269"/>
      <c r="J590" s="269"/>
      <c r="K590" s="269"/>
      <c r="L590" s="269"/>
      <c r="M590" s="96"/>
    </row>
    <row r="591" spans="1:13" s="6" customFormat="1" ht="15" customHeight="1" x14ac:dyDescent="0.15">
      <c r="A591" s="270" t="s">
        <v>366</v>
      </c>
      <c r="B591" s="227" t="s">
        <v>214</v>
      </c>
      <c r="C591" s="225" t="s">
        <v>305</v>
      </c>
      <c r="D591" s="220">
        <v>366</v>
      </c>
      <c r="E591" s="220">
        <v>562</v>
      </c>
      <c r="F591" s="220">
        <v>553</v>
      </c>
      <c r="G591" s="220">
        <v>412</v>
      </c>
      <c r="H591" s="220">
        <v>219</v>
      </c>
      <c r="I591" s="220">
        <v>762</v>
      </c>
      <c r="J591" s="220">
        <v>455</v>
      </c>
      <c r="K591" s="220">
        <v>455</v>
      </c>
      <c r="L591" s="220">
        <v>150</v>
      </c>
      <c r="M591" s="96"/>
    </row>
    <row r="592" spans="1:13" s="6" customFormat="1" ht="15" customHeight="1" x14ac:dyDescent="0.15">
      <c r="A592" s="271"/>
      <c r="B592" s="227"/>
      <c r="C592" s="226"/>
      <c r="D592" s="80">
        <f>+D591/SUM($D582:$I582)*100</f>
        <v>17.792902284880892</v>
      </c>
      <c r="E592" s="80">
        <f>+E591/SUM($D582:$I582)*100</f>
        <v>27.321341759844437</v>
      </c>
      <c r="F592" s="80">
        <f>+F591/SUM($D582:$I582)*100</f>
        <v>26.883811375789985</v>
      </c>
      <c r="G592" s="80">
        <f t="shared" ref="G592:L592" si="236">+G591/SUM($D582:$I582)*100</f>
        <v>20.029168692270297</v>
      </c>
      <c r="H592" s="80">
        <f t="shared" si="236"/>
        <v>10.646572678658242</v>
      </c>
      <c r="I592" s="80">
        <f t="shared" si="236"/>
        <v>37.044239183276616</v>
      </c>
      <c r="J592" s="80">
        <f t="shared" si="236"/>
        <v>22.119591638308219</v>
      </c>
      <c r="K592" s="80">
        <f t="shared" si="236"/>
        <v>22.119591638308219</v>
      </c>
      <c r="L592" s="80">
        <f t="shared" si="236"/>
        <v>7.2921730675741365</v>
      </c>
      <c r="M592" s="96"/>
    </row>
    <row r="593" spans="1:13" s="6" customFormat="1" ht="15" customHeight="1" x14ac:dyDescent="0.15">
      <c r="A593" s="271"/>
      <c r="B593" s="227"/>
      <c r="C593" s="225" t="s">
        <v>266</v>
      </c>
      <c r="D593" s="220">
        <v>306</v>
      </c>
      <c r="E593" s="220">
        <v>417</v>
      </c>
      <c r="F593" s="220">
        <v>445</v>
      </c>
      <c r="G593" s="220">
        <v>345</v>
      </c>
      <c r="H593" s="220">
        <v>163</v>
      </c>
      <c r="I593" s="220">
        <v>685</v>
      </c>
      <c r="J593" s="220">
        <v>389</v>
      </c>
      <c r="K593" s="220">
        <v>411</v>
      </c>
      <c r="L593" s="220">
        <v>126</v>
      </c>
      <c r="M593" s="96"/>
    </row>
    <row r="594" spans="1:13" s="6" customFormat="1" ht="15" customHeight="1" x14ac:dyDescent="0.15">
      <c r="A594" s="271"/>
      <c r="B594" s="227"/>
      <c r="C594" s="226"/>
      <c r="D594" s="80">
        <f>+D593/1986*100</f>
        <v>15.407854984894259</v>
      </c>
      <c r="E594" s="80">
        <f t="shared" ref="E594:K594" si="237">+E593/1986*100</f>
        <v>20.996978851963746</v>
      </c>
      <c r="F594" s="80">
        <f t="shared" si="237"/>
        <v>22.406847935548843</v>
      </c>
      <c r="G594" s="80">
        <f t="shared" si="237"/>
        <v>17.371601208459214</v>
      </c>
      <c r="H594" s="80">
        <f t="shared" si="237"/>
        <v>8.2074521651560932</v>
      </c>
      <c r="I594" s="80">
        <f t="shared" si="237"/>
        <v>34.491440080563947</v>
      </c>
      <c r="J594" s="80">
        <f t="shared" si="237"/>
        <v>19.587109768378649</v>
      </c>
      <c r="K594" s="80">
        <f t="shared" si="237"/>
        <v>20.694864048338367</v>
      </c>
      <c r="L594" s="80">
        <f>+L593/1986*100</f>
        <v>6.3444108761329305</v>
      </c>
      <c r="M594" s="96"/>
    </row>
    <row r="595" spans="1:13" s="6" customFormat="1" ht="15" customHeight="1" x14ac:dyDescent="0.15">
      <c r="A595" s="271"/>
      <c r="B595" s="227"/>
      <c r="C595" s="225" t="s">
        <v>163</v>
      </c>
      <c r="D595" s="220">
        <v>269</v>
      </c>
      <c r="E595" s="220">
        <v>490</v>
      </c>
      <c r="F595" s="220">
        <v>397</v>
      </c>
      <c r="G595" s="220">
        <v>346</v>
      </c>
      <c r="H595" s="220">
        <v>162</v>
      </c>
      <c r="I595" s="220">
        <v>655</v>
      </c>
      <c r="J595" s="220">
        <v>406</v>
      </c>
      <c r="K595" s="220">
        <v>408</v>
      </c>
      <c r="L595" s="204">
        <v>132</v>
      </c>
      <c r="M595" s="96"/>
    </row>
    <row r="596" spans="1:13" s="6" customFormat="1" ht="15" customHeight="1" x14ac:dyDescent="0.15">
      <c r="A596" s="271"/>
      <c r="B596" s="227"/>
      <c r="C596" s="226"/>
      <c r="D596" s="80">
        <f>+D595/2183*100</f>
        <v>12.322491983508934</v>
      </c>
      <c r="E596" s="80">
        <f>+E595/2183*100</f>
        <v>22.44617498854787</v>
      </c>
      <c r="F596" s="80">
        <f t="shared" ref="F596:L596" si="238">+F595/2183*100</f>
        <v>18.185982592762254</v>
      </c>
      <c r="G596" s="80">
        <f t="shared" si="238"/>
        <v>15.849748053137883</v>
      </c>
      <c r="H596" s="80">
        <f t="shared" si="238"/>
        <v>7.4209803023362344</v>
      </c>
      <c r="I596" s="80">
        <f t="shared" si="238"/>
        <v>30.004580852038483</v>
      </c>
      <c r="J596" s="80">
        <f t="shared" si="238"/>
        <v>18.598259276225377</v>
      </c>
      <c r="K596" s="80">
        <f t="shared" si="238"/>
        <v>18.689876316994962</v>
      </c>
      <c r="L596" s="80">
        <f t="shared" si="238"/>
        <v>6.0467246907924874</v>
      </c>
      <c r="M596" s="96"/>
    </row>
    <row r="597" spans="1:13" s="3" customFormat="1" ht="15" customHeight="1" x14ac:dyDescent="0.15">
      <c r="A597" s="271"/>
      <c r="B597" s="227"/>
      <c r="C597" s="225" t="s">
        <v>62</v>
      </c>
      <c r="D597" s="268" t="s">
        <v>282</v>
      </c>
      <c r="E597" s="227" t="s">
        <v>45</v>
      </c>
      <c r="F597" s="314"/>
      <c r="G597" s="307"/>
      <c r="H597" s="307"/>
      <c r="I597" s="31"/>
      <c r="J597" s="31"/>
      <c r="K597" s="31"/>
      <c r="L597" s="31"/>
      <c r="M597" s="31"/>
    </row>
    <row r="598" spans="1:13" s="3" customFormat="1" ht="15" customHeight="1" x14ac:dyDescent="0.15">
      <c r="A598" s="271"/>
      <c r="B598" s="227"/>
      <c r="C598" s="226"/>
      <c r="D598" s="269"/>
      <c r="E598" s="227"/>
      <c r="F598" s="314"/>
      <c r="G598" s="308"/>
      <c r="H598" s="308"/>
      <c r="I598" s="31"/>
      <c r="J598" s="31"/>
      <c r="K598" s="31"/>
      <c r="L598" s="31"/>
      <c r="M598" s="31"/>
    </row>
    <row r="599" spans="1:13" s="13" customFormat="1" ht="15" customHeight="1" x14ac:dyDescent="0.15">
      <c r="A599" s="271"/>
      <c r="B599" s="227"/>
      <c r="C599" s="225" t="s">
        <v>305</v>
      </c>
      <c r="D599" s="204">
        <v>426</v>
      </c>
      <c r="E599" s="204">
        <v>266</v>
      </c>
      <c r="F599" s="103"/>
      <c r="G599" s="185"/>
      <c r="H599" s="185"/>
      <c r="I599" s="129"/>
      <c r="J599" s="129"/>
      <c r="K599" s="129"/>
      <c r="L599" s="129"/>
      <c r="M599" s="129"/>
    </row>
    <row r="600" spans="1:13" s="10" customFormat="1" ht="15" customHeight="1" x14ac:dyDescent="0.15">
      <c r="A600" s="271"/>
      <c r="B600" s="227"/>
      <c r="C600" s="226"/>
      <c r="D600" s="80">
        <f>+D599/SUM($D582:$I582)*100</f>
        <v>20.709771511910549</v>
      </c>
      <c r="E600" s="80">
        <f>+E599/SUM($D582:$I582)*100</f>
        <v>12.931453573164802</v>
      </c>
      <c r="F600" s="119"/>
      <c r="G600" s="185"/>
      <c r="H600" s="185"/>
      <c r="I600" s="130"/>
      <c r="J600" s="130"/>
      <c r="K600" s="130"/>
      <c r="L600" s="130"/>
      <c r="M600" s="130"/>
    </row>
    <row r="601" spans="1:13" s="13" customFormat="1" ht="15" customHeight="1" x14ac:dyDescent="0.15">
      <c r="A601" s="271"/>
      <c r="B601" s="227"/>
      <c r="C601" s="225" t="s">
        <v>266</v>
      </c>
      <c r="D601" s="204">
        <v>332</v>
      </c>
      <c r="E601" s="204">
        <v>208</v>
      </c>
      <c r="F601" s="103"/>
      <c r="G601" s="185"/>
      <c r="H601" s="92"/>
      <c r="I601" s="129"/>
      <c r="J601" s="129"/>
      <c r="K601" s="129"/>
      <c r="L601" s="129"/>
      <c r="M601" s="129"/>
    </row>
    <row r="602" spans="1:13" s="10" customFormat="1" ht="15" customHeight="1" x14ac:dyDescent="0.15">
      <c r="A602" s="271"/>
      <c r="B602" s="227"/>
      <c r="C602" s="226"/>
      <c r="D602" s="80">
        <f>+D601/1986*100</f>
        <v>16.717019133937562</v>
      </c>
      <c r="E602" s="80">
        <f>+E601/1986*100</f>
        <v>10.473313192346426</v>
      </c>
      <c r="F602" s="119"/>
      <c r="G602" s="185"/>
      <c r="H602" s="92"/>
      <c r="I602" s="130"/>
      <c r="J602" s="130"/>
      <c r="K602" s="130"/>
      <c r="L602" s="130"/>
      <c r="M602" s="130"/>
    </row>
    <row r="603" spans="1:13" s="13" customFormat="1" ht="15" customHeight="1" x14ac:dyDescent="0.15">
      <c r="A603" s="271"/>
      <c r="B603" s="227"/>
      <c r="C603" s="225" t="s">
        <v>146</v>
      </c>
      <c r="D603" s="204">
        <v>373</v>
      </c>
      <c r="E603" s="220">
        <v>293</v>
      </c>
      <c r="F603" s="189"/>
      <c r="G603" s="185"/>
      <c r="H603" s="92"/>
      <c r="I603" s="129"/>
      <c r="J603" s="129"/>
      <c r="K603" s="129"/>
      <c r="L603" s="129"/>
      <c r="M603" s="129"/>
    </row>
    <row r="604" spans="1:13" s="10" customFormat="1" ht="15" customHeight="1" x14ac:dyDescent="0.15">
      <c r="A604" s="272"/>
      <c r="B604" s="227"/>
      <c r="C604" s="226"/>
      <c r="D604" s="80">
        <f>+D603/2183*100</f>
        <v>17.086578103527255</v>
      </c>
      <c r="E604" s="80">
        <f>+E603/2183*100</f>
        <v>13.42189647274393</v>
      </c>
      <c r="F604" s="119"/>
      <c r="G604" s="185"/>
      <c r="H604" s="92"/>
      <c r="I604" s="130"/>
      <c r="J604" s="130"/>
      <c r="K604" s="130"/>
      <c r="L604" s="130"/>
      <c r="M604" s="130"/>
    </row>
    <row r="605" spans="1:13" s="13" customFormat="1" ht="15" customHeight="1" x14ac:dyDescent="0.15">
      <c r="A605" s="18"/>
      <c r="B605" s="16"/>
      <c r="C605" s="167"/>
      <c r="D605" s="167"/>
      <c r="E605" s="167"/>
      <c r="F605" s="167"/>
      <c r="G605" s="167"/>
      <c r="H605" s="167"/>
      <c r="I605" s="167"/>
      <c r="J605" s="167"/>
      <c r="K605" s="162"/>
      <c r="L605" s="162"/>
      <c r="M605" s="129"/>
    </row>
    <row r="606" spans="1:13" s="10" customFormat="1" ht="15" customHeight="1" x14ac:dyDescent="0.15">
      <c r="A606" s="238" t="s">
        <v>61</v>
      </c>
      <c r="B606" s="239"/>
      <c r="C606" s="225" t="s">
        <v>62</v>
      </c>
      <c r="D606" s="231" t="s">
        <v>138</v>
      </c>
      <c r="E606" s="231" t="s">
        <v>139</v>
      </c>
      <c r="F606" s="231" t="s">
        <v>140</v>
      </c>
      <c r="G606" s="231" t="s">
        <v>141</v>
      </c>
      <c r="H606" s="231" t="s">
        <v>142</v>
      </c>
      <c r="I606" s="231" t="s">
        <v>143</v>
      </c>
      <c r="J606" s="231" t="s">
        <v>144</v>
      </c>
      <c r="K606" s="163"/>
      <c r="L606" s="163"/>
      <c r="M606" s="130"/>
    </row>
    <row r="607" spans="1:13" s="13" customFormat="1" ht="15" customHeight="1" x14ac:dyDescent="0.15">
      <c r="A607" s="240"/>
      <c r="B607" s="241"/>
      <c r="C607" s="226"/>
      <c r="D607" s="233"/>
      <c r="E607" s="233"/>
      <c r="F607" s="233"/>
      <c r="G607" s="233"/>
      <c r="H607" s="233"/>
      <c r="I607" s="233"/>
      <c r="J607" s="233"/>
      <c r="K607" s="168"/>
      <c r="L607" s="167"/>
      <c r="M607" s="129"/>
    </row>
    <row r="608" spans="1:13" s="10" customFormat="1" ht="15" customHeight="1" x14ac:dyDescent="0.15">
      <c r="A608" s="234" t="s">
        <v>367</v>
      </c>
      <c r="B608" s="273" t="s">
        <v>215</v>
      </c>
      <c r="C608" s="225" t="s">
        <v>305</v>
      </c>
      <c r="D608" s="220">
        <v>557</v>
      </c>
      <c r="E608" s="220">
        <v>388</v>
      </c>
      <c r="F608" s="220">
        <v>176</v>
      </c>
      <c r="G608" s="220">
        <v>163</v>
      </c>
      <c r="H608" s="220">
        <v>403</v>
      </c>
      <c r="I608" s="220">
        <v>708</v>
      </c>
      <c r="J608" s="220">
        <v>217</v>
      </c>
      <c r="K608" s="167"/>
      <c r="L608" s="167"/>
      <c r="M608" s="130"/>
    </row>
    <row r="609" spans="1:13" ht="15" customHeight="1" x14ac:dyDescent="0.15">
      <c r="A609" s="234"/>
      <c r="B609" s="273"/>
      <c r="C609" s="226"/>
      <c r="D609" s="80">
        <f>+D608/SUM($D582:$I582)*100</f>
        <v>27.078269324258631</v>
      </c>
      <c r="E609" s="80">
        <f>+E608/SUM($D582:$I582)*100</f>
        <v>18.862421001458436</v>
      </c>
      <c r="F609" s="80">
        <f t="shared" ref="F609:J609" si="239">+F608/SUM($D582:$I582)*100</f>
        <v>8.5561497326203195</v>
      </c>
      <c r="G609" s="80">
        <f t="shared" si="239"/>
        <v>7.9241614000972298</v>
      </c>
      <c r="H609" s="80">
        <f t="shared" si="239"/>
        <v>19.591638308215849</v>
      </c>
      <c r="I609" s="80">
        <f>+I608/SUM($D582:$I582)*100</f>
        <v>34.419056878949931</v>
      </c>
      <c r="J609" s="80">
        <f t="shared" si="239"/>
        <v>10.549343704423917</v>
      </c>
    </row>
    <row r="610" spans="1:13" s="10" customFormat="1" ht="15" customHeight="1" x14ac:dyDescent="0.15">
      <c r="A610" s="234"/>
      <c r="B610" s="273"/>
      <c r="C610" s="225" t="s">
        <v>266</v>
      </c>
      <c r="D610" s="220">
        <v>520</v>
      </c>
      <c r="E610" s="220">
        <v>438</v>
      </c>
      <c r="F610" s="220">
        <v>175</v>
      </c>
      <c r="G610" s="220">
        <v>128</v>
      </c>
      <c r="H610" s="220">
        <v>366</v>
      </c>
      <c r="I610" s="220">
        <v>787</v>
      </c>
      <c r="J610" s="220">
        <v>171</v>
      </c>
      <c r="K610" s="167"/>
      <c r="L610" s="167"/>
      <c r="M610" s="130"/>
    </row>
    <row r="611" spans="1:13" ht="15" customHeight="1" x14ac:dyDescent="0.15">
      <c r="A611" s="234"/>
      <c r="B611" s="273"/>
      <c r="C611" s="226"/>
      <c r="D611" s="80">
        <f>+D610/1986*100</f>
        <v>26.183282980866064</v>
      </c>
      <c r="E611" s="80">
        <f t="shared" ref="E611:H611" si="240">+E610/1986*100</f>
        <v>22.054380664652566</v>
      </c>
      <c r="F611" s="80">
        <f t="shared" si="240"/>
        <v>8.8116817724068479</v>
      </c>
      <c r="G611" s="80">
        <f t="shared" si="240"/>
        <v>6.4451158106747233</v>
      </c>
      <c r="H611" s="80">
        <f t="shared" si="240"/>
        <v>18.429003021148034</v>
      </c>
      <c r="I611" s="80">
        <f>+I610/1986*100</f>
        <v>39.627391742195364</v>
      </c>
      <c r="J611" s="80">
        <f>+J610/1986*100</f>
        <v>8.6102719033232624</v>
      </c>
    </row>
    <row r="612" spans="1:13" s="10" customFormat="1" ht="15" customHeight="1" x14ac:dyDescent="0.15">
      <c r="A612" s="234"/>
      <c r="B612" s="273"/>
      <c r="C612" s="225" t="s">
        <v>163</v>
      </c>
      <c r="D612" s="220">
        <v>608</v>
      </c>
      <c r="E612" s="220">
        <v>468</v>
      </c>
      <c r="F612" s="220">
        <v>178</v>
      </c>
      <c r="G612" s="220">
        <v>167</v>
      </c>
      <c r="H612" s="220">
        <v>433</v>
      </c>
      <c r="I612" s="220">
        <v>697</v>
      </c>
      <c r="J612" s="220">
        <v>283</v>
      </c>
      <c r="K612" s="167"/>
      <c r="L612" s="167"/>
      <c r="M612" s="130"/>
    </row>
    <row r="613" spans="1:13" ht="15" customHeight="1" x14ac:dyDescent="0.15">
      <c r="A613" s="234"/>
      <c r="B613" s="273"/>
      <c r="C613" s="226"/>
      <c r="D613" s="80">
        <f t="shared" ref="D613:J613" si="241">+D612/2183*100</f>
        <v>27.851580393953274</v>
      </c>
      <c r="E613" s="80">
        <f t="shared" si="241"/>
        <v>21.438387540082456</v>
      </c>
      <c r="F613" s="80">
        <f t="shared" si="241"/>
        <v>8.1539166284928992</v>
      </c>
      <c r="G613" s="80">
        <f t="shared" si="241"/>
        <v>7.6500229042601928</v>
      </c>
      <c r="H613" s="80">
        <f t="shared" si="241"/>
        <v>19.835089326614749</v>
      </c>
      <c r="I613" s="80">
        <f t="shared" si="241"/>
        <v>31.928538708199728</v>
      </c>
      <c r="J613" s="80">
        <f t="shared" si="241"/>
        <v>12.963811268896015</v>
      </c>
    </row>
  </sheetData>
  <mergeCells count="731">
    <mergeCell ref="A305:A306"/>
    <mergeCell ref="B305:B306"/>
    <mergeCell ref="B412:B417"/>
    <mergeCell ref="C421:C422"/>
    <mergeCell ref="A421:A426"/>
    <mergeCell ref="B421:B426"/>
    <mergeCell ref="C427:C428"/>
    <mergeCell ref="A427:A432"/>
    <mergeCell ref="B427:B432"/>
    <mergeCell ref="A419:B420"/>
    <mergeCell ref="B378:B383"/>
    <mergeCell ref="C384:C385"/>
    <mergeCell ref="A384:A389"/>
    <mergeCell ref="B384:B389"/>
    <mergeCell ref="C393:C394"/>
    <mergeCell ref="A393:A398"/>
    <mergeCell ref="B393:B398"/>
    <mergeCell ref="C402:C403"/>
    <mergeCell ref="A402:A407"/>
    <mergeCell ref="B402:B407"/>
    <mergeCell ref="C386:C387"/>
    <mergeCell ref="C395:C396"/>
    <mergeCell ref="A391:B392"/>
    <mergeCell ref="C406:C407"/>
    <mergeCell ref="A288:A291"/>
    <mergeCell ref="B288:B291"/>
    <mergeCell ref="C296:C297"/>
    <mergeCell ref="A296:A301"/>
    <mergeCell ref="B296:B301"/>
    <mergeCell ref="C298:C299"/>
    <mergeCell ref="A230:A235"/>
    <mergeCell ref="B230:B235"/>
    <mergeCell ref="C240:C241"/>
    <mergeCell ref="A240:A245"/>
    <mergeCell ref="B240:B245"/>
    <mergeCell ref="A252:A257"/>
    <mergeCell ref="B252:B257"/>
    <mergeCell ref="A286:B287"/>
    <mergeCell ref="C286:C287"/>
    <mergeCell ref="A294:B295"/>
    <mergeCell ref="C294:C295"/>
    <mergeCell ref="C300:C301"/>
    <mergeCell ref="A293:B293"/>
    <mergeCell ref="A114:A119"/>
    <mergeCell ref="A120:A125"/>
    <mergeCell ref="B120:B125"/>
    <mergeCell ref="C242:C243"/>
    <mergeCell ref="B262:B267"/>
    <mergeCell ref="D153:D154"/>
    <mergeCell ref="E153:E154"/>
    <mergeCell ref="F153:F154"/>
    <mergeCell ref="A153:B154"/>
    <mergeCell ref="C153:C154"/>
    <mergeCell ref="C213:C214"/>
    <mergeCell ref="A169:A174"/>
    <mergeCell ref="B169:B174"/>
    <mergeCell ref="C192:C193"/>
    <mergeCell ref="A209:B210"/>
    <mergeCell ref="C209:C210"/>
    <mergeCell ref="A200:B201"/>
    <mergeCell ref="A259:L259"/>
    <mergeCell ref="C200:C201"/>
    <mergeCell ref="G230:L230"/>
    <mergeCell ref="G218:G219"/>
    <mergeCell ref="A218:B219"/>
    <mergeCell ref="C218:C219"/>
    <mergeCell ref="H238:H239"/>
    <mergeCell ref="B220:B225"/>
    <mergeCell ref="C230:C231"/>
    <mergeCell ref="A250:B251"/>
    <mergeCell ref="C250:C251"/>
    <mergeCell ref="C244:C245"/>
    <mergeCell ref="C222:C223"/>
    <mergeCell ref="A269:L269"/>
    <mergeCell ref="A270:B271"/>
    <mergeCell ref="C270:C271"/>
    <mergeCell ref="I270:I271"/>
    <mergeCell ref="I238:I239"/>
    <mergeCell ref="J238:J239"/>
    <mergeCell ref="G232:L232"/>
    <mergeCell ref="G228:G229"/>
    <mergeCell ref="D228:D229"/>
    <mergeCell ref="G238:G239"/>
    <mergeCell ref="D238:D239"/>
    <mergeCell ref="E238:E239"/>
    <mergeCell ref="F238:F239"/>
    <mergeCell ref="C202:C203"/>
    <mergeCell ref="F218:F219"/>
    <mergeCell ref="J195:J196"/>
    <mergeCell ref="K195:K196"/>
    <mergeCell ref="A195:B196"/>
    <mergeCell ref="C195:C196"/>
    <mergeCell ref="D195:D196"/>
    <mergeCell ref="G195:G196"/>
    <mergeCell ref="I200:I201"/>
    <mergeCell ref="C215:C216"/>
    <mergeCell ref="A202:A207"/>
    <mergeCell ref="B202:B207"/>
    <mergeCell ref="C211:C212"/>
    <mergeCell ref="A211:A216"/>
    <mergeCell ref="B211:B216"/>
    <mergeCell ref="C197:C198"/>
    <mergeCell ref="A197:A198"/>
    <mergeCell ref="B197:B198"/>
    <mergeCell ref="E195:E196"/>
    <mergeCell ref="F195:F196"/>
    <mergeCell ref="D200:D201"/>
    <mergeCell ref="E200:E201"/>
    <mergeCell ref="F200:F201"/>
    <mergeCell ref="G200:G201"/>
    <mergeCell ref="A281:A284"/>
    <mergeCell ref="B281:B284"/>
    <mergeCell ref="C220:C221"/>
    <mergeCell ref="A220:A225"/>
    <mergeCell ref="C224:C225"/>
    <mergeCell ref="A279:B280"/>
    <mergeCell ref="C279:C280"/>
    <mergeCell ref="C283:C284"/>
    <mergeCell ref="B226:J226"/>
    <mergeCell ref="C274:C275"/>
    <mergeCell ref="B246:L246"/>
    <mergeCell ref="A249:L249"/>
    <mergeCell ref="I250:I251"/>
    <mergeCell ref="C256:C257"/>
    <mergeCell ref="B247:K247"/>
    <mergeCell ref="C254:C255"/>
    <mergeCell ref="C264:C265"/>
    <mergeCell ref="C252:C253"/>
    <mergeCell ref="G279:G280"/>
    <mergeCell ref="C262:C263"/>
    <mergeCell ref="A262:A267"/>
    <mergeCell ref="H279:H280"/>
    <mergeCell ref="I279:I280"/>
    <mergeCell ref="C232:C233"/>
    <mergeCell ref="L286:L287"/>
    <mergeCell ref="C391:C392"/>
    <mergeCell ref="C388:C389"/>
    <mergeCell ref="C288:C289"/>
    <mergeCell ref="C412:C413"/>
    <mergeCell ref="H286:H287"/>
    <mergeCell ref="I286:I287"/>
    <mergeCell ref="J286:J287"/>
    <mergeCell ref="D286:D287"/>
    <mergeCell ref="E286:E287"/>
    <mergeCell ref="F286:F287"/>
    <mergeCell ref="G286:G287"/>
    <mergeCell ref="C364:C365"/>
    <mergeCell ref="I364:I365"/>
    <mergeCell ref="C352:C353"/>
    <mergeCell ref="D336:D337"/>
    <mergeCell ref="E336:E337"/>
    <mergeCell ref="A310:L310"/>
    <mergeCell ref="I294:I295"/>
    <mergeCell ref="D303:D304"/>
    <mergeCell ref="E303:E304"/>
    <mergeCell ref="F303:F304"/>
    <mergeCell ref="G303:G304"/>
    <mergeCell ref="H303:H304"/>
    <mergeCell ref="I209:I210"/>
    <mergeCell ref="D218:D219"/>
    <mergeCell ref="C290:C291"/>
    <mergeCell ref="C416:C417"/>
    <mergeCell ref="C336:C337"/>
    <mergeCell ref="C397:C398"/>
    <mergeCell ref="C404:C405"/>
    <mergeCell ref="C414:C415"/>
    <mergeCell ref="K286:K287"/>
    <mergeCell ref="C281:C282"/>
    <mergeCell ref="C276:C277"/>
    <mergeCell ref="I303:I304"/>
    <mergeCell ref="B307:M307"/>
    <mergeCell ref="J303:J304"/>
    <mergeCell ref="K303:K304"/>
    <mergeCell ref="L303:L304"/>
    <mergeCell ref="C305:C306"/>
    <mergeCell ref="F228:F229"/>
    <mergeCell ref="E228:E229"/>
    <mergeCell ref="B236:J236"/>
    <mergeCell ref="C234:C235"/>
    <mergeCell ref="G234:L234"/>
    <mergeCell ref="A228:B229"/>
    <mergeCell ref="C228:C229"/>
    <mergeCell ref="E279:E280"/>
    <mergeCell ref="F279:F280"/>
    <mergeCell ref="C272:C273"/>
    <mergeCell ref="A272:A277"/>
    <mergeCell ref="B272:B277"/>
    <mergeCell ref="M153:M154"/>
    <mergeCell ref="A160:B161"/>
    <mergeCell ref="C160:C161"/>
    <mergeCell ref="D160:D161"/>
    <mergeCell ref="E160:E161"/>
    <mergeCell ref="F160:F161"/>
    <mergeCell ref="G160:G161"/>
    <mergeCell ref="H160:H161"/>
    <mergeCell ref="C164:C165"/>
    <mergeCell ref="G153:G154"/>
    <mergeCell ref="H153:H154"/>
    <mergeCell ref="C157:C158"/>
    <mergeCell ref="I153:I154"/>
    <mergeCell ref="J153:J154"/>
    <mergeCell ref="K153:K154"/>
    <mergeCell ref="L153:L154"/>
    <mergeCell ref="C376:C377"/>
    <mergeCell ref="A355:B356"/>
    <mergeCell ref="C355:C356"/>
    <mergeCell ref="C361:C362"/>
    <mergeCell ref="C366:C367"/>
    <mergeCell ref="A366:A371"/>
    <mergeCell ref="B366:B371"/>
    <mergeCell ref="B372:B377"/>
    <mergeCell ref="C378:C379"/>
    <mergeCell ref="A378:A383"/>
    <mergeCell ref="C382:C383"/>
    <mergeCell ref="C368:C369"/>
    <mergeCell ref="C374:C375"/>
    <mergeCell ref="C380:C381"/>
    <mergeCell ref="C370:C371"/>
    <mergeCell ref="A372:A377"/>
    <mergeCell ref="C357:C358"/>
    <mergeCell ref="A357:A362"/>
    <mergeCell ref="B357:B362"/>
    <mergeCell ref="C359:C360"/>
    <mergeCell ref="K589:K590"/>
    <mergeCell ref="L589:L590"/>
    <mergeCell ref="B544:L544"/>
    <mergeCell ref="J536:J537"/>
    <mergeCell ref="K536:K537"/>
    <mergeCell ref="L536:L537"/>
    <mergeCell ref="A564:B565"/>
    <mergeCell ref="C564:C565"/>
    <mergeCell ref="C571:C572"/>
    <mergeCell ref="H589:H590"/>
    <mergeCell ref="I589:I590"/>
    <mergeCell ref="D589:D590"/>
    <mergeCell ref="H554:H555"/>
    <mergeCell ref="I554:I555"/>
    <mergeCell ref="F554:F555"/>
    <mergeCell ref="G554:G555"/>
    <mergeCell ref="J554:J555"/>
    <mergeCell ref="H606:H607"/>
    <mergeCell ref="I564:I565"/>
    <mergeCell ref="C577:C578"/>
    <mergeCell ref="A571:B572"/>
    <mergeCell ref="C575:C576"/>
    <mergeCell ref="D571:D572"/>
    <mergeCell ref="E571:E572"/>
    <mergeCell ref="L546:L547"/>
    <mergeCell ref="D546:D547"/>
    <mergeCell ref="E546:E547"/>
    <mergeCell ref="F546:F547"/>
    <mergeCell ref="G546:G547"/>
    <mergeCell ref="K546:K547"/>
    <mergeCell ref="L554:L555"/>
    <mergeCell ref="E589:E590"/>
    <mergeCell ref="C573:C574"/>
    <mergeCell ref="A573:A578"/>
    <mergeCell ref="C560:C561"/>
    <mergeCell ref="C552:C553"/>
    <mergeCell ref="C554:C555"/>
    <mergeCell ref="D554:D555"/>
    <mergeCell ref="G589:G590"/>
    <mergeCell ref="F571:F572"/>
    <mergeCell ref="G571:G572"/>
    <mergeCell ref="K554:K555"/>
    <mergeCell ref="E554:E555"/>
    <mergeCell ref="I391:I392"/>
    <mergeCell ref="J606:J607"/>
    <mergeCell ref="J589:J590"/>
    <mergeCell ref="D597:D598"/>
    <mergeCell ref="E597:E598"/>
    <mergeCell ref="F597:F598"/>
    <mergeCell ref="G597:G598"/>
    <mergeCell ref="H597:H598"/>
    <mergeCell ref="D606:D607"/>
    <mergeCell ref="E606:E607"/>
    <mergeCell ref="F606:F607"/>
    <mergeCell ref="G606:G607"/>
    <mergeCell ref="G486:G487"/>
    <mergeCell ref="H486:H487"/>
    <mergeCell ref="G494:G495"/>
    <mergeCell ref="H494:H495"/>
    <mergeCell ref="D410:D411"/>
    <mergeCell ref="E410:E411"/>
    <mergeCell ref="F410:F411"/>
    <mergeCell ref="E528:E529"/>
    <mergeCell ref="F528:F529"/>
    <mergeCell ref="G528:G529"/>
    <mergeCell ref="J486:J487"/>
    <mergeCell ref="K486:K487"/>
    <mergeCell ref="L486:L487"/>
    <mergeCell ref="A409:L409"/>
    <mergeCell ref="J400:J401"/>
    <mergeCell ref="H528:H529"/>
    <mergeCell ref="I528:I529"/>
    <mergeCell ref="G519:G520"/>
    <mergeCell ref="J528:J529"/>
    <mergeCell ref="K528:K529"/>
    <mergeCell ref="I434:I435"/>
    <mergeCell ref="A412:A417"/>
    <mergeCell ref="A410:B411"/>
    <mergeCell ref="C410:C411"/>
    <mergeCell ref="L528:L529"/>
    <mergeCell ref="D528:D529"/>
    <mergeCell ref="A434:B435"/>
    <mergeCell ref="C434:C435"/>
    <mergeCell ref="A400:B401"/>
    <mergeCell ref="C400:C401"/>
    <mergeCell ref="F486:F487"/>
    <mergeCell ref="C486:C487"/>
    <mergeCell ref="C492:C493"/>
    <mergeCell ref="F494:F495"/>
    <mergeCell ref="C498:C499"/>
    <mergeCell ref="C481:C482"/>
    <mergeCell ref="C475:C476"/>
    <mergeCell ref="C490:C491"/>
    <mergeCell ref="C464:C465"/>
    <mergeCell ref="C606:C607"/>
    <mergeCell ref="C597:C598"/>
    <mergeCell ref="F589:F590"/>
    <mergeCell ref="C540:C541"/>
    <mergeCell ref="C542:C543"/>
    <mergeCell ref="C536:C537"/>
    <mergeCell ref="D536:D537"/>
    <mergeCell ref="E536:E537"/>
    <mergeCell ref="A546:B547"/>
    <mergeCell ref="C546:C547"/>
    <mergeCell ref="C558:C559"/>
    <mergeCell ref="C550:C551"/>
    <mergeCell ref="C568:C569"/>
    <mergeCell ref="L494:L495"/>
    <mergeCell ref="C509:C510"/>
    <mergeCell ref="C500:C501"/>
    <mergeCell ref="C507:C508"/>
    <mergeCell ref="B502:K502"/>
    <mergeCell ref="A503:B504"/>
    <mergeCell ref="C503:C504"/>
    <mergeCell ref="I503:I504"/>
    <mergeCell ref="D494:D495"/>
    <mergeCell ref="E494:E495"/>
    <mergeCell ref="C505:C506"/>
    <mergeCell ref="A505:A510"/>
    <mergeCell ref="B505:B510"/>
    <mergeCell ref="I494:I495"/>
    <mergeCell ref="C496:C497"/>
    <mergeCell ref="J494:J495"/>
    <mergeCell ref="K494:K495"/>
    <mergeCell ref="A464:A469"/>
    <mergeCell ref="B464:B469"/>
    <mergeCell ref="I453:I454"/>
    <mergeCell ref="C459:C460"/>
    <mergeCell ref="A486:B487"/>
    <mergeCell ref="C483:C484"/>
    <mergeCell ref="C494:C495"/>
    <mergeCell ref="I471:I472"/>
    <mergeCell ref="C477:C478"/>
    <mergeCell ref="A462:B463"/>
    <mergeCell ref="C462:C463"/>
    <mergeCell ref="H462:H463"/>
    <mergeCell ref="C468:C469"/>
    <mergeCell ref="A471:B472"/>
    <mergeCell ref="C471:C472"/>
    <mergeCell ref="C466:C467"/>
    <mergeCell ref="I486:I487"/>
    <mergeCell ref="D486:D487"/>
    <mergeCell ref="E486:E487"/>
    <mergeCell ref="A488:A501"/>
    <mergeCell ref="B488:B501"/>
    <mergeCell ref="C473:C474"/>
    <mergeCell ref="A473:A478"/>
    <mergeCell ref="B473:B478"/>
    <mergeCell ref="A443:B444"/>
    <mergeCell ref="C443:C444"/>
    <mergeCell ref="I443:I444"/>
    <mergeCell ref="A452:L452"/>
    <mergeCell ref="C449:C450"/>
    <mergeCell ref="C457:C458"/>
    <mergeCell ref="A453:B454"/>
    <mergeCell ref="C453:C454"/>
    <mergeCell ref="C447:C448"/>
    <mergeCell ref="A455:A460"/>
    <mergeCell ref="B455:B460"/>
    <mergeCell ref="C455:C456"/>
    <mergeCell ref="A445:A450"/>
    <mergeCell ref="B445:B450"/>
    <mergeCell ref="C440:C441"/>
    <mergeCell ref="D419:D420"/>
    <mergeCell ref="E419:E420"/>
    <mergeCell ref="F419:F420"/>
    <mergeCell ref="C431:C432"/>
    <mergeCell ref="C429:C430"/>
    <mergeCell ref="C438:C439"/>
    <mergeCell ref="C419:C420"/>
    <mergeCell ref="C425:C426"/>
    <mergeCell ref="C436:C437"/>
    <mergeCell ref="C423:C424"/>
    <mergeCell ref="I148:I149"/>
    <mergeCell ref="C327:C328"/>
    <mergeCell ref="I327:I328"/>
    <mergeCell ref="C333:C334"/>
    <mergeCell ref="C323:C324"/>
    <mergeCell ref="A326:L326"/>
    <mergeCell ref="C313:C314"/>
    <mergeCell ref="A313:A318"/>
    <mergeCell ref="B313:B318"/>
    <mergeCell ref="A311:B312"/>
    <mergeCell ref="C311:C312"/>
    <mergeCell ref="C266:C267"/>
    <mergeCell ref="C206:C207"/>
    <mergeCell ref="C204:C205"/>
    <mergeCell ref="A185:L185"/>
    <mergeCell ref="A186:B187"/>
    <mergeCell ref="J279:J280"/>
    <mergeCell ref="K279:K280"/>
    <mergeCell ref="L279:L280"/>
    <mergeCell ref="D279:D280"/>
    <mergeCell ref="H195:H196"/>
    <mergeCell ref="B178:B183"/>
    <mergeCell ref="C188:C189"/>
    <mergeCell ref="A260:B261"/>
    <mergeCell ref="A167:B168"/>
    <mergeCell ref="I167:I168"/>
    <mergeCell ref="C173:C174"/>
    <mergeCell ref="I195:I196"/>
    <mergeCell ref="C155:C156"/>
    <mergeCell ref="A155:A158"/>
    <mergeCell ref="B155:B158"/>
    <mergeCell ref="C162:C163"/>
    <mergeCell ref="A162:A165"/>
    <mergeCell ref="B162:B165"/>
    <mergeCell ref="C178:C179"/>
    <mergeCell ref="A178:A183"/>
    <mergeCell ref="C171:C172"/>
    <mergeCell ref="A188:A193"/>
    <mergeCell ref="B188:B193"/>
    <mergeCell ref="C167:C168"/>
    <mergeCell ref="C169:C170"/>
    <mergeCell ref="C186:C187"/>
    <mergeCell ref="D186:D187"/>
    <mergeCell ref="E186:E187"/>
    <mergeCell ref="H200:H201"/>
    <mergeCell ref="I355:I356"/>
    <mergeCell ref="A345:L345"/>
    <mergeCell ref="A346:B347"/>
    <mergeCell ref="C346:C347"/>
    <mergeCell ref="I346:I347"/>
    <mergeCell ref="I311:I312"/>
    <mergeCell ref="C317:C318"/>
    <mergeCell ref="C348:C349"/>
    <mergeCell ref="A348:A353"/>
    <mergeCell ref="B348:B353"/>
    <mergeCell ref="F336:F337"/>
    <mergeCell ref="C342:C343"/>
    <mergeCell ref="C338:C339"/>
    <mergeCell ref="A338:A343"/>
    <mergeCell ref="C350:C351"/>
    <mergeCell ref="B338:B343"/>
    <mergeCell ref="C260:C261"/>
    <mergeCell ref="I260:I261"/>
    <mergeCell ref="A238:B239"/>
    <mergeCell ref="C238:C239"/>
    <mergeCell ref="D20:D21"/>
    <mergeCell ref="E20:E21"/>
    <mergeCell ref="F20:F21"/>
    <mergeCell ref="C24:C25"/>
    <mergeCell ref="C26:C27"/>
    <mergeCell ref="F29:F30"/>
    <mergeCell ref="C33:C34"/>
    <mergeCell ref="C35:C36"/>
    <mergeCell ref="E129:E130"/>
    <mergeCell ref="C112:C113"/>
    <mergeCell ref="C116:C117"/>
    <mergeCell ref="F129:F130"/>
    <mergeCell ref="A1:L1"/>
    <mergeCell ref="A2:B3"/>
    <mergeCell ref="C2:C3"/>
    <mergeCell ref="D2:D3"/>
    <mergeCell ref="E2:E3"/>
    <mergeCell ref="F2:F3"/>
    <mergeCell ref="A13:A18"/>
    <mergeCell ref="B13:B18"/>
    <mergeCell ref="C13:C14"/>
    <mergeCell ref="C6:C7"/>
    <mergeCell ref="A11:B12"/>
    <mergeCell ref="C11:C12"/>
    <mergeCell ref="I11:I12"/>
    <mergeCell ref="C17:C18"/>
    <mergeCell ref="C4:C5"/>
    <mergeCell ref="A4:A9"/>
    <mergeCell ref="C8:C9"/>
    <mergeCell ref="A20:B21"/>
    <mergeCell ref="C20:C21"/>
    <mergeCell ref="A38:B39"/>
    <mergeCell ref="C38:C39"/>
    <mergeCell ref="B4:B9"/>
    <mergeCell ref="C15:C16"/>
    <mergeCell ref="C22:C23"/>
    <mergeCell ref="B23:B27"/>
    <mergeCell ref="A22:A27"/>
    <mergeCell ref="C31:C32"/>
    <mergeCell ref="A31:A36"/>
    <mergeCell ref="B31:B36"/>
    <mergeCell ref="A59:A64"/>
    <mergeCell ref="C59:C60"/>
    <mergeCell ref="B59:B64"/>
    <mergeCell ref="A47:B48"/>
    <mergeCell ref="C47:C48"/>
    <mergeCell ref="I81:I82"/>
    <mergeCell ref="G90:G91"/>
    <mergeCell ref="H90:H91"/>
    <mergeCell ref="C87:C88"/>
    <mergeCell ref="A90:B91"/>
    <mergeCell ref="C90:C91"/>
    <mergeCell ref="D90:D91"/>
    <mergeCell ref="E90:E91"/>
    <mergeCell ref="C61:C62"/>
    <mergeCell ref="C81:C82"/>
    <mergeCell ref="C63:C64"/>
    <mergeCell ref="D71:D72"/>
    <mergeCell ref="E71:E72"/>
    <mergeCell ref="F71:F72"/>
    <mergeCell ref="C73:C74"/>
    <mergeCell ref="C83:C84"/>
    <mergeCell ref="C57:C58"/>
    <mergeCell ref="D57:D58"/>
    <mergeCell ref="E57:E58"/>
    <mergeCell ref="I66:I67"/>
    <mergeCell ref="A68:A69"/>
    <mergeCell ref="B68:B69"/>
    <mergeCell ref="C68:C69"/>
    <mergeCell ref="F101:F102"/>
    <mergeCell ref="C101:C102"/>
    <mergeCell ref="D101:D102"/>
    <mergeCell ref="E101:E102"/>
    <mergeCell ref="C92:C93"/>
    <mergeCell ref="C96:C97"/>
    <mergeCell ref="A71:B72"/>
    <mergeCell ref="C71:C72"/>
    <mergeCell ref="A66:B67"/>
    <mergeCell ref="C66:C67"/>
    <mergeCell ref="C75:C76"/>
    <mergeCell ref="C85:C86"/>
    <mergeCell ref="G101:G102"/>
    <mergeCell ref="H101:H102"/>
    <mergeCell ref="I101:I102"/>
    <mergeCell ref="A101:B102"/>
    <mergeCell ref="B92:B97"/>
    <mergeCell ref="C94:C95"/>
    <mergeCell ref="C77:C78"/>
    <mergeCell ref="A73:A78"/>
    <mergeCell ref="H148:H149"/>
    <mergeCell ref="B109:L109"/>
    <mergeCell ref="I112:I113"/>
    <mergeCell ref="C141:C142"/>
    <mergeCell ref="D141:D142"/>
    <mergeCell ref="D134:D135"/>
    <mergeCell ref="H141:H142"/>
    <mergeCell ref="I141:I142"/>
    <mergeCell ref="F134:F135"/>
    <mergeCell ref="G141:G142"/>
    <mergeCell ref="C114:C115"/>
    <mergeCell ref="D148:D149"/>
    <mergeCell ref="B114:B119"/>
    <mergeCell ref="C128:C130"/>
    <mergeCell ref="A128:B130"/>
    <mergeCell ref="A131:A132"/>
    <mergeCell ref="B131:B132"/>
    <mergeCell ref="C136:C137"/>
    <mergeCell ref="B136:B139"/>
    <mergeCell ref="A143:A146"/>
    <mergeCell ref="B143:B146"/>
    <mergeCell ref="A136:A139"/>
    <mergeCell ref="C134:C135"/>
    <mergeCell ref="C138:C139"/>
    <mergeCell ref="E218:E219"/>
    <mergeCell ref="C124:C125"/>
    <mergeCell ref="A127:L127"/>
    <mergeCell ref="J148:J149"/>
    <mergeCell ref="K148:K149"/>
    <mergeCell ref="C180:C181"/>
    <mergeCell ref="D129:D130"/>
    <mergeCell ref="E134:E135"/>
    <mergeCell ref="A141:B142"/>
    <mergeCell ref="C131:C132"/>
    <mergeCell ref="E148:E149"/>
    <mergeCell ref="A134:B135"/>
    <mergeCell ref="F186:F187"/>
    <mergeCell ref="A176:B177"/>
    <mergeCell ref="C176:C177"/>
    <mergeCell ref="I176:I177"/>
    <mergeCell ref="C182:C183"/>
    <mergeCell ref="C190:C191"/>
    <mergeCell ref="E141:E142"/>
    <mergeCell ref="F141:F142"/>
    <mergeCell ref="F148:F149"/>
    <mergeCell ref="G148:G149"/>
    <mergeCell ref="G128:G130"/>
    <mergeCell ref="B150:B151"/>
    <mergeCell ref="B73:B78"/>
    <mergeCell ref="A83:A88"/>
    <mergeCell ref="B83:B88"/>
    <mergeCell ref="C145:C146"/>
    <mergeCell ref="A148:B149"/>
    <mergeCell ref="C148:C149"/>
    <mergeCell ref="C122:C123"/>
    <mergeCell ref="A112:B113"/>
    <mergeCell ref="C143:C144"/>
    <mergeCell ref="C120:C121"/>
    <mergeCell ref="C105:C106"/>
    <mergeCell ref="C107:C108"/>
    <mergeCell ref="C118:C119"/>
    <mergeCell ref="B99:E99"/>
    <mergeCell ref="A80:L80"/>
    <mergeCell ref="A81:B82"/>
    <mergeCell ref="B98:L98"/>
    <mergeCell ref="F90:F91"/>
    <mergeCell ref="A92:A97"/>
    <mergeCell ref="C103:C104"/>
    <mergeCell ref="A103:A108"/>
    <mergeCell ref="B103:B108"/>
    <mergeCell ref="H129:H130"/>
    <mergeCell ref="I129:I130"/>
    <mergeCell ref="C150:C151"/>
    <mergeCell ref="A150:A151"/>
    <mergeCell ref="C528:C529"/>
    <mergeCell ref="A580:B581"/>
    <mergeCell ref="C580:C581"/>
    <mergeCell ref="I580:I581"/>
    <mergeCell ref="C586:C587"/>
    <mergeCell ref="C593:C594"/>
    <mergeCell ref="C601:C602"/>
    <mergeCell ref="C532:C533"/>
    <mergeCell ref="I536:I537"/>
    <mergeCell ref="H536:H537"/>
    <mergeCell ref="F536:F537"/>
    <mergeCell ref="G536:G537"/>
    <mergeCell ref="A528:B529"/>
    <mergeCell ref="C479:C480"/>
    <mergeCell ref="A479:A484"/>
    <mergeCell ref="B479:B484"/>
    <mergeCell ref="C488:C489"/>
    <mergeCell ref="A303:B304"/>
    <mergeCell ref="C303:C304"/>
    <mergeCell ref="A436:A441"/>
    <mergeCell ref="B436:B441"/>
    <mergeCell ref="C445:C446"/>
    <mergeCell ref="C610:C611"/>
    <mergeCell ref="I606:I607"/>
    <mergeCell ref="C603:C604"/>
    <mergeCell ref="C595:C596"/>
    <mergeCell ref="A589:B590"/>
    <mergeCell ref="C589:C590"/>
    <mergeCell ref="C584:C585"/>
    <mergeCell ref="B562:L562"/>
    <mergeCell ref="H546:H547"/>
    <mergeCell ref="I546:I547"/>
    <mergeCell ref="J546:J547"/>
    <mergeCell ref="C608:C609"/>
    <mergeCell ref="A591:A604"/>
    <mergeCell ref="B591:B604"/>
    <mergeCell ref="A608:A613"/>
    <mergeCell ref="B608:B613"/>
    <mergeCell ref="A606:B607"/>
    <mergeCell ref="B573:B578"/>
    <mergeCell ref="C582:C583"/>
    <mergeCell ref="A582:A587"/>
    <mergeCell ref="B582:B587"/>
    <mergeCell ref="C591:C592"/>
    <mergeCell ref="C599:C600"/>
    <mergeCell ref="C612:C613"/>
    <mergeCell ref="I47:I48"/>
    <mergeCell ref="C42:C43"/>
    <mergeCell ref="C44:C45"/>
    <mergeCell ref="A29:B30"/>
    <mergeCell ref="C29:C30"/>
    <mergeCell ref="D29:D30"/>
    <mergeCell ref="E29:E30"/>
    <mergeCell ref="A56:L56"/>
    <mergeCell ref="A57:B58"/>
    <mergeCell ref="A40:A45"/>
    <mergeCell ref="B40:B45"/>
    <mergeCell ref="C51:C52"/>
    <mergeCell ref="C53:C54"/>
    <mergeCell ref="C49:C50"/>
    <mergeCell ref="B49:B54"/>
    <mergeCell ref="A49:A54"/>
    <mergeCell ref="F57:F58"/>
    <mergeCell ref="C40:C41"/>
    <mergeCell ref="H38:H39"/>
    <mergeCell ref="C372:C373"/>
    <mergeCell ref="C340:C341"/>
    <mergeCell ref="A364:B365"/>
    <mergeCell ref="C321:C322"/>
    <mergeCell ref="C331:C332"/>
    <mergeCell ref="A327:B328"/>
    <mergeCell ref="C315:C316"/>
    <mergeCell ref="C319:C320"/>
    <mergeCell ref="A319:A324"/>
    <mergeCell ref="B319:B324"/>
    <mergeCell ref="C329:C330"/>
    <mergeCell ref="A329:A334"/>
    <mergeCell ref="B329:B334"/>
    <mergeCell ref="A336:B337"/>
    <mergeCell ref="C511:C512"/>
    <mergeCell ref="A511:A516"/>
    <mergeCell ref="B511:B516"/>
    <mergeCell ref="C521:C522"/>
    <mergeCell ref="A521:A526"/>
    <mergeCell ref="B521:B526"/>
    <mergeCell ref="A518:L518"/>
    <mergeCell ref="A519:B520"/>
    <mergeCell ref="C519:C520"/>
    <mergeCell ref="D519:D520"/>
    <mergeCell ref="E519:E520"/>
    <mergeCell ref="F519:F520"/>
    <mergeCell ref="C515:C516"/>
    <mergeCell ref="C513:C514"/>
    <mergeCell ref="C523:C524"/>
    <mergeCell ref="C525:C526"/>
    <mergeCell ref="C530:C531"/>
    <mergeCell ref="C538:C539"/>
    <mergeCell ref="B530:B543"/>
    <mergeCell ref="A530:A543"/>
    <mergeCell ref="C548:C549"/>
    <mergeCell ref="C556:C557"/>
    <mergeCell ref="A548:A561"/>
    <mergeCell ref="B548:B561"/>
    <mergeCell ref="C566:C567"/>
    <mergeCell ref="A566:A569"/>
    <mergeCell ref="B566:B569"/>
    <mergeCell ref="C534:C535"/>
  </mergeCells>
  <phoneticPr fontId="1"/>
  <conditionalFormatting sqref="J25">
    <cfRule type="cellIs" dxfId="3" priority="3" operator="greaterThan">
      <formula>J27</formula>
    </cfRule>
    <cfRule type="cellIs" dxfId="2" priority="4" operator="lessThan">
      <formula>J27</formula>
    </cfRule>
  </conditionalFormatting>
  <conditionalFormatting sqref="J23">
    <cfRule type="cellIs" dxfId="1" priority="1" operator="greaterThan">
      <formula>J25</formula>
    </cfRule>
    <cfRule type="cellIs" dxfId="0" priority="2" operator="lessThan">
      <formula>J25</formula>
    </cfRule>
  </conditionalFormatting>
  <pageMargins left="0.70866141732283472" right="0.70866141732283472" top="0.74803149606299213" bottom="0.74803149606299213" header="0.31496062992125984" footer="0.31496062992125984"/>
  <pageSetup paperSize="9" scale="71" firstPageNumber="90" fitToHeight="0" orientation="portrait" useFirstPageNumber="1" r:id="rId1"/>
  <headerFooter differentOddEven="1">
    <oddHeader>&amp;L&amp;"HG丸ｺﾞｼｯｸM-PRO,標準"２.経年比較集計表</oddHeader>
    <oddFooter>&amp;C&amp;"HG丸ｺﾞｼｯｸM-PRO,標準"&amp;12&amp;P</oddFooter>
    <evenHeader>&amp;R&amp;"HG丸ｺﾞｼｯｸM-PRO,標準"２.経年比較集計表</evenHeader>
    <evenFooter>&amp;C&amp;"HG丸ｺﾞｼｯｸM-PRO,標準"&amp;P</evenFooter>
  </headerFooter>
  <rowBreaks count="11" manualBreakCount="11">
    <brk id="55" max="12" man="1"/>
    <brk id="100" max="12" man="1"/>
    <brk id="152" max="12" man="1"/>
    <brk id="208" max="12" man="1"/>
    <brk id="268" max="12" man="1"/>
    <brk id="309" max="12" man="1"/>
    <brk id="363" max="12" man="1"/>
    <brk id="418" max="12" man="1"/>
    <brk id="470" max="12" man="1"/>
    <brk id="527" max="12" man="1"/>
    <brk id="570"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Ｒ4集計(経年比較)</vt:lpstr>
      <vt:lpstr>'Ｒ4集計(経年比較)'!Print_Area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2022-12-16T00:59:17Z</cp:lastPrinted>
  <dcterms:created xsi:type="dcterms:W3CDTF">2014-10-17T08:37:47Z</dcterms:created>
  <dcterms:modified xsi:type="dcterms:W3CDTF">2022-12-16T01:03:51Z</dcterms:modified>
</cp:coreProperties>
</file>