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mc:AlternateContent xmlns:mc="http://schemas.openxmlformats.org/markup-compatibility/2006">
    <mc:Choice Requires="x15">
      <x15ac:absPath xmlns:x15ac="http://schemas.microsoft.com/office/spreadsheetml/2010/11/ac" url="\\kouhou\共有ファイル\統計係\市アンケート関係\3．市民意識アンケート(H31～)\R06市民意識アンケート\13_集計（確報）\2_起案\ホームページ用\"/>
    </mc:Choice>
  </mc:AlternateContent>
  <xr:revisionPtr revIDLastSave="0" documentId="13_ncr:1_{55733872-05BD-4ECA-8F48-00E8BC625610}" xr6:coauthVersionLast="47" xr6:coauthVersionMax="47" xr10:uidLastSave="{00000000-0000-0000-0000-000000000000}"/>
  <bookViews>
    <workbookView xWindow="-120" yWindow="-120" windowWidth="20730" windowHeight="11040" xr2:uid="{00000000-000D-0000-FFFF-FFFF00000000}"/>
  </bookViews>
  <sheets>
    <sheet name="R6集計（経年比較）" sheetId="31" r:id="rId1"/>
  </sheets>
  <definedNames>
    <definedName name="_xlnm.Print_Area" localSheetId="0">'R6集計（経年比較）'!$A$1:$M$581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80" i="31" l="1"/>
  <c r="G580" i="31"/>
  <c r="F580" i="31"/>
  <c r="E580" i="31"/>
  <c r="D580" i="31"/>
  <c r="H578" i="31"/>
  <c r="G578" i="31"/>
  <c r="F578" i="31"/>
  <c r="E578" i="31"/>
  <c r="D578" i="31"/>
  <c r="G573" i="31"/>
  <c r="F573" i="31"/>
  <c r="E573" i="31"/>
  <c r="D573" i="31"/>
  <c r="G571" i="31"/>
  <c r="F571" i="31"/>
  <c r="E571" i="31"/>
  <c r="D571" i="31"/>
  <c r="G569" i="31"/>
  <c r="F569" i="31"/>
  <c r="E569" i="31"/>
  <c r="D569" i="31"/>
  <c r="K565" i="31"/>
  <c r="I565" i="31"/>
  <c r="H565" i="31"/>
  <c r="G565" i="31"/>
  <c r="L565" i="31" s="1"/>
  <c r="F565" i="31"/>
  <c r="E565" i="31"/>
  <c r="D565" i="31"/>
  <c r="J565" i="31" s="1"/>
  <c r="L564" i="31"/>
  <c r="K564" i="31"/>
  <c r="J564" i="31"/>
  <c r="K563" i="31"/>
  <c r="I563" i="31"/>
  <c r="H563" i="31"/>
  <c r="G563" i="31"/>
  <c r="L563" i="31" s="1"/>
  <c r="F563" i="31"/>
  <c r="E563" i="31"/>
  <c r="D563" i="31"/>
  <c r="J563" i="31" s="1"/>
  <c r="L562" i="31"/>
  <c r="K562" i="31"/>
  <c r="J562" i="31"/>
  <c r="K561" i="31"/>
  <c r="I561" i="31"/>
  <c r="H561" i="31"/>
  <c r="G561" i="31"/>
  <c r="L561" i="31" s="1"/>
  <c r="F561" i="31"/>
  <c r="E561" i="31"/>
  <c r="D561" i="31"/>
  <c r="J561" i="31" s="1"/>
  <c r="L560" i="31"/>
  <c r="K560" i="31"/>
  <c r="J560" i="31"/>
  <c r="I555" i="31"/>
  <c r="H555" i="31"/>
  <c r="G555" i="31"/>
  <c r="F555" i="31"/>
  <c r="E555" i="31"/>
  <c r="D555" i="31"/>
  <c r="I553" i="31"/>
  <c r="H553" i="31"/>
  <c r="G553" i="31"/>
  <c r="F553" i="31"/>
  <c r="E553" i="31"/>
  <c r="D553" i="31"/>
  <c r="I551" i="31"/>
  <c r="H551" i="31"/>
  <c r="G551" i="31"/>
  <c r="F551" i="31"/>
  <c r="E551" i="31"/>
  <c r="D551" i="31"/>
  <c r="L548" i="31"/>
  <c r="K548" i="31"/>
  <c r="J548" i="31"/>
  <c r="I548" i="31"/>
  <c r="H548" i="31"/>
  <c r="G548" i="31"/>
  <c r="F548" i="31"/>
  <c r="E548" i="31"/>
  <c r="D548" i="31"/>
  <c r="L546" i="31"/>
  <c r="K546" i="31"/>
  <c r="J546" i="31"/>
  <c r="I546" i="31"/>
  <c r="H546" i="31"/>
  <c r="G546" i="31"/>
  <c r="F546" i="31"/>
  <c r="E546" i="31"/>
  <c r="D546" i="31"/>
  <c r="L544" i="31"/>
  <c r="K544" i="31"/>
  <c r="J544" i="31"/>
  <c r="I544" i="31"/>
  <c r="H544" i="31"/>
  <c r="G544" i="31"/>
  <c r="F544" i="31"/>
  <c r="E544" i="31"/>
  <c r="D544" i="31"/>
  <c r="I539" i="31"/>
  <c r="H539" i="31"/>
  <c r="G539" i="31"/>
  <c r="F539" i="31"/>
  <c r="E539" i="31"/>
  <c r="D539" i="31"/>
  <c r="I537" i="31"/>
  <c r="H537" i="31"/>
  <c r="G537" i="31"/>
  <c r="F537" i="31"/>
  <c r="E537" i="31"/>
  <c r="D537" i="31"/>
  <c r="I535" i="31"/>
  <c r="H535" i="31"/>
  <c r="G535" i="31"/>
  <c r="F535" i="31"/>
  <c r="E535" i="31"/>
  <c r="D535" i="31"/>
  <c r="L532" i="31"/>
  <c r="K532" i="31"/>
  <c r="J532" i="31"/>
  <c r="I532" i="31"/>
  <c r="H532" i="31"/>
  <c r="G532" i="31"/>
  <c r="F532" i="31"/>
  <c r="E532" i="31"/>
  <c r="D532" i="31"/>
  <c r="L530" i="31"/>
  <c r="K530" i="31"/>
  <c r="J530" i="31"/>
  <c r="I530" i="31"/>
  <c r="H530" i="31"/>
  <c r="G530" i="31"/>
  <c r="F530" i="31"/>
  <c r="E530" i="31"/>
  <c r="D530" i="31"/>
  <c r="L528" i="31"/>
  <c r="K528" i="31"/>
  <c r="J528" i="31"/>
  <c r="I528" i="31"/>
  <c r="H528" i="31"/>
  <c r="G528" i="31"/>
  <c r="F528" i="31"/>
  <c r="E528" i="31"/>
  <c r="D528" i="31"/>
  <c r="G524" i="31"/>
  <c r="F524" i="31"/>
  <c r="E524" i="31"/>
  <c r="D524" i="31"/>
  <c r="G522" i="31"/>
  <c r="F522" i="31"/>
  <c r="E522" i="31"/>
  <c r="D522" i="31"/>
  <c r="G520" i="31"/>
  <c r="F520" i="31"/>
  <c r="E520" i="31"/>
  <c r="D520" i="31"/>
  <c r="J514" i="31"/>
  <c r="I514" i="31"/>
  <c r="H514" i="31"/>
  <c r="L514" i="31" s="1"/>
  <c r="G514" i="31"/>
  <c r="F514" i="31"/>
  <c r="K514" i="31" s="1"/>
  <c r="E514" i="31"/>
  <c r="D514" i="31"/>
  <c r="L513" i="31"/>
  <c r="K513" i="31"/>
  <c r="J513" i="31"/>
  <c r="I510" i="31"/>
  <c r="H510" i="31"/>
  <c r="L510" i="31" s="1"/>
  <c r="G510" i="31"/>
  <c r="F510" i="31"/>
  <c r="K510" i="31" s="1"/>
  <c r="E510" i="31"/>
  <c r="J510" i="31" s="1"/>
  <c r="D510" i="31"/>
  <c r="L509" i="31"/>
  <c r="K509" i="31"/>
  <c r="J509" i="31"/>
  <c r="J508" i="31"/>
  <c r="I508" i="31"/>
  <c r="H508" i="31"/>
  <c r="L508" i="31" s="1"/>
  <c r="G508" i="31"/>
  <c r="F508" i="31"/>
  <c r="K508" i="31" s="1"/>
  <c r="E508" i="31"/>
  <c r="D508" i="31"/>
  <c r="L507" i="31"/>
  <c r="K507" i="31"/>
  <c r="J507" i="31"/>
  <c r="L506" i="31"/>
  <c r="I506" i="31"/>
  <c r="H506" i="31"/>
  <c r="G506" i="31"/>
  <c r="F506" i="31"/>
  <c r="K506" i="31" s="1"/>
  <c r="E506" i="31"/>
  <c r="J506" i="31" s="1"/>
  <c r="D506" i="31"/>
  <c r="L505" i="31"/>
  <c r="K505" i="31"/>
  <c r="J505" i="31"/>
  <c r="I504" i="31"/>
  <c r="H504" i="31"/>
  <c r="L504" i="31" s="1"/>
  <c r="G504" i="31"/>
  <c r="F504" i="31"/>
  <c r="K504" i="31" s="1"/>
  <c r="E504" i="31"/>
  <c r="D504" i="31"/>
  <c r="J504" i="31" s="1"/>
  <c r="L503" i="31"/>
  <c r="K503" i="31"/>
  <c r="J503" i="31"/>
  <c r="I499" i="31"/>
  <c r="H499" i="31"/>
  <c r="G499" i="31"/>
  <c r="L499" i="31" s="1"/>
  <c r="F499" i="31"/>
  <c r="K499" i="31" s="1"/>
  <c r="E499" i="31"/>
  <c r="D499" i="31"/>
  <c r="J499" i="31" s="1"/>
  <c r="L498" i="31"/>
  <c r="K498" i="31"/>
  <c r="J498" i="31"/>
  <c r="K497" i="31"/>
  <c r="I497" i="31"/>
  <c r="H497" i="31"/>
  <c r="G497" i="31"/>
  <c r="L497" i="31" s="1"/>
  <c r="F497" i="31"/>
  <c r="E497" i="31"/>
  <c r="D497" i="31"/>
  <c r="J497" i="31" s="1"/>
  <c r="L496" i="31"/>
  <c r="K496" i="31"/>
  <c r="J496" i="31"/>
  <c r="K495" i="31"/>
  <c r="I495" i="31"/>
  <c r="H495" i="31"/>
  <c r="G495" i="31"/>
  <c r="L495" i="31" s="1"/>
  <c r="F495" i="31"/>
  <c r="E495" i="31"/>
  <c r="D495" i="31"/>
  <c r="J495" i="31" s="1"/>
  <c r="L494" i="31"/>
  <c r="K494" i="31"/>
  <c r="J494" i="31"/>
  <c r="G488" i="31"/>
  <c r="F488" i="31"/>
  <c r="E488" i="31"/>
  <c r="D488" i="31"/>
  <c r="G484" i="31"/>
  <c r="F484" i="31"/>
  <c r="E484" i="31"/>
  <c r="D484" i="31"/>
  <c r="L480" i="31"/>
  <c r="K480" i="31"/>
  <c r="J480" i="31"/>
  <c r="I480" i="31"/>
  <c r="H480" i="31"/>
  <c r="G480" i="31"/>
  <c r="F480" i="31"/>
  <c r="D480" i="31"/>
  <c r="L476" i="31"/>
  <c r="K476" i="31"/>
  <c r="J476" i="31"/>
  <c r="I476" i="31"/>
  <c r="H476" i="31"/>
  <c r="G476" i="31"/>
  <c r="F476" i="31"/>
  <c r="E476" i="31"/>
  <c r="D476" i="31"/>
  <c r="I471" i="31"/>
  <c r="H471" i="31"/>
  <c r="L471" i="31" s="1"/>
  <c r="G471" i="31"/>
  <c r="F471" i="31"/>
  <c r="K471" i="31" s="1"/>
  <c r="E471" i="31"/>
  <c r="D471" i="31"/>
  <c r="J471" i="31" s="1"/>
  <c r="L470" i="31"/>
  <c r="K470" i="31"/>
  <c r="J470" i="31"/>
  <c r="I469" i="31"/>
  <c r="H469" i="31"/>
  <c r="L469" i="31" s="1"/>
  <c r="G469" i="31"/>
  <c r="F469" i="31"/>
  <c r="K469" i="31" s="1"/>
  <c r="E469" i="31"/>
  <c r="D469" i="31"/>
  <c r="J469" i="31" s="1"/>
  <c r="L468" i="31"/>
  <c r="K468" i="31"/>
  <c r="J468" i="31"/>
  <c r="I467" i="31"/>
  <c r="H467" i="31"/>
  <c r="L467" i="31" s="1"/>
  <c r="G467" i="31"/>
  <c r="F467" i="31"/>
  <c r="K467" i="31" s="1"/>
  <c r="E467" i="31"/>
  <c r="D467" i="31"/>
  <c r="J467" i="31" s="1"/>
  <c r="L466" i="31"/>
  <c r="K466" i="31"/>
  <c r="J466" i="31"/>
  <c r="H462" i="31"/>
  <c r="G462" i="31"/>
  <c r="F462" i="31"/>
  <c r="J462" i="31" s="1"/>
  <c r="E462" i="31"/>
  <c r="D462" i="31"/>
  <c r="I462" i="31" s="1"/>
  <c r="J461" i="31"/>
  <c r="I461" i="31"/>
  <c r="H460" i="31"/>
  <c r="G460" i="31"/>
  <c r="F460" i="31"/>
  <c r="J460" i="31" s="1"/>
  <c r="E460" i="31"/>
  <c r="D460" i="31"/>
  <c r="I460" i="31" s="1"/>
  <c r="J459" i="31"/>
  <c r="I459" i="31"/>
  <c r="H458" i="31"/>
  <c r="G458" i="31"/>
  <c r="F458" i="31"/>
  <c r="J458" i="31" s="1"/>
  <c r="E458" i="31"/>
  <c r="D458" i="31"/>
  <c r="I458" i="31" s="1"/>
  <c r="J457" i="31"/>
  <c r="I457" i="31"/>
  <c r="K453" i="31"/>
  <c r="I453" i="31"/>
  <c r="H453" i="31"/>
  <c r="G453" i="31"/>
  <c r="L453" i="31" s="1"/>
  <c r="F453" i="31"/>
  <c r="E453" i="31"/>
  <c r="D453" i="31"/>
  <c r="J453" i="31" s="1"/>
  <c r="L452" i="31"/>
  <c r="K452" i="31"/>
  <c r="J452" i="31"/>
  <c r="K451" i="31"/>
  <c r="I451" i="31"/>
  <c r="H451" i="31"/>
  <c r="G451" i="31"/>
  <c r="L451" i="31" s="1"/>
  <c r="F451" i="31"/>
  <c r="E451" i="31"/>
  <c r="D451" i="31"/>
  <c r="J451" i="31" s="1"/>
  <c r="L450" i="31"/>
  <c r="K450" i="31"/>
  <c r="J450" i="31"/>
  <c r="K449" i="31"/>
  <c r="I449" i="31"/>
  <c r="H449" i="31"/>
  <c r="G449" i="31"/>
  <c r="L449" i="31" s="1"/>
  <c r="F449" i="31"/>
  <c r="E449" i="31"/>
  <c r="D449" i="31"/>
  <c r="J449" i="31" s="1"/>
  <c r="L448" i="31"/>
  <c r="K448" i="31"/>
  <c r="J448" i="31"/>
  <c r="K443" i="31"/>
  <c r="I443" i="31"/>
  <c r="H443" i="31"/>
  <c r="G443" i="31"/>
  <c r="L443" i="31" s="1"/>
  <c r="F443" i="31"/>
  <c r="E443" i="31"/>
  <c r="D443" i="31"/>
  <c r="J443" i="31" s="1"/>
  <c r="L442" i="31"/>
  <c r="K442" i="31"/>
  <c r="J442" i="31"/>
  <c r="K441" i="31"/>
  <c r="I441" i="31"/>
  <c r="H441" i="31"/>
  <c r="G441" i="31"/>
  <c r="L441" i="31" s="1"/>
  <c r="F441" i="31"/>
  <c r="E441" i="31"/>
  <c r="D441" i="31"/>
  <c r="J441" i="31" s="1"/>
  <c r="L440" i="31"/>
  <c r="K440" i="31"/>
  <c r="J440" i="31"/>
  <c r="K436" i="31"/>
  <c r="I436" i="31"/>
  <c r="H436" i="31"/>
  <c r="G436" i="31"/>
  <c r="L436" i="31" s="1"/>
  <c r="F436" i="31"/>
  <c r="E436" i="31"/>
  <c r="D436" i="31"/>
  <c r="J436" i="31" s="1"/>
  <c r="L435" i="31"/>
  <c r="K435" i="31"/>
  <c r="J435" i="31"/>
  <c r="K434" i="31"/>
  <c r="I434" i="31"/>
  <c r="H434" i="31"/>
  <c r="G434" i="31"/>
  <c r="L434" i="31" s="1"/>
  <c r="F434" i="31"/>
  <c r="E434" i="31"/>
  <c r="D434" i="31"/>
  <c r="J434" i="31" s="1"/>
  <c r="L433" i="31"/>
  <c r="K433" i="31"/>
  <c r="J433" i="31"/>
  <c r="K432" i="31"/>
  <c r="I432" i="31"/>
  <c r="H432" i="31"/>
  <c r="G432" i="31"/>
  <c r="L432" i="31" s="1"/>
  <c r="F432" i="31"/>
  <c r="E432" i="31"/>
  <c r="D432" i="31"/>
  <c r="J432" i="31" s="1"/>
  <c r="L431" i="31"/>
  <c r="K431" i="31"/>
  <c r="J431" i="31"/>
  <c r="K427" i="31"/>
  <c r="I427" i="31"/>
  <c r="H427" i="31"/>
  <c r="G427" i="31"/>
  <c r="L427" i="31" s="1"/>
  <c r="F427" i="31"/>
  <c r="E427" i="31"/>
  <c r="D427" i="31"/>
  <c r="J427" i="31" s="1"/>
  <c r="L426" i="31"/>
  <c r="K426" i="31"/>
  <c r="J426" i="31"/>
  <c r="K425" i="31"/>
  <c r="I425" i="31"/>
  <c r="H425" i="31"/>
  <c r="G425" i="31"/>
  <c r="L425" i="31" s="1"/>
  <c r="F425" i="31"/>
  <c r="E425" i="31"/>
  <c r="D425" i="31"/>
  <c r="J425" i="31" s="1"/>
  <c r="L424" i="31"/>
  <c r="K424" i="31"/>
  <c r="J424" i="31"/>
  <c r="K423" i="31"/>
  <c r="I423" i="31"/>
  <c r="H423" i="31"/>
  <c r="G423" i="31"/>
  <c r="L423" i="31" s="1"/>
  <c r="F423" i="31"/>
  <c r="E423" i="31"/>
  <c r="D423" i="31"/>
  <c r="J423" i="31" s="1"/>
  <c r="L422" i="31"/>
  <c r="K422" i="31"/>
  <c r="J422" i="31"/>
  <c r="F418" i="31"/>
  <c r="E418" i="31"/>
  <c r="D418" i="31"/>
  <c r="F416" i="31"/>
  <c r="E416" i="31"/>
  <c r="D416" i="31"/>
  <c r="F414" i="31"/>
  <c r="E414" i="31"/>
  <c r="D414" i="31"/>
  <c r="F409" i="31"/>
  <c r="E409" i="31"/>
  <c r="D409" i="31"/>
  <c r="F407" i="31"/>
  <c r="E407" i="31"/>
  <c r="D407" i="31"/>
  <c r="F405" i="31"/>
  <c r="E405" i="31"/>
  <c r="D405" i="31"/>
  <c r="F400" i="31"/>
  <c r="E400" i="31"/>
  <c r="D400" i="31"/>
  <c r="F398" i="31"/>
  <c r="E398" i="31"/>
  <c r="D398" i="31"/>
  <c r="F396" i="31"/>
  <c r="E396" i="31"/>
  <c r="D396" i="31"/>
  <c r="J390" i="31"/>
  <c r="I390" i="31"/>
  <c r="H390" i="31"/>
  <c r="G390" i="31"/>
  <c r="F390" i="31"/>
  <c r="E390" i="31"/>
  <c r="D390" i="31"/>
  <c r="J388" i="31"/>
  <c r="I388" i="31"/>
  <c r="H388" i="31"/>
  <c r="G388" i="31"/>
  <c r="F388" i="31"/>
  <c r="E388" i="31"/>
  <c r="D388" i="31"/>
  <c r="J386" i="31"/>
  <c r="I386" i="31"/>
  <c r="H386" i="31"/>
  <c r="G386" i="31"/>
  <c r="F386" i="31"/>
  <c r="E386" i="31"/>
  <c r="D386" i="31"/>
  <c r="I381" i="31"/>
  <c r="H381" i="31"/>
  <c r="G381" i="31"/>
  <c r="F381" i="31"/>
  <c r="E381" i="31"/>
  <c r="D381" i="31"/>
  <c r="I379" i="31"/>
  <c r="H379" i="31"/>
  <c r="G379" i="31"/>
  <c r="F379" i="31"/>
  <c r="E379" i="31"/>
  <c r="D379" i="31"/>
  <c r="I377" i="31"/>
  <c r="H377" i="31"/>
  <c r="G377" i="31"/>
  <c r="F377" i="31"/>
  <c r="E377" i="31"/>
  <c r="D377" i="31"/>
  <c r="I372" i="31"/>
  <c r="H372" i="31"/>
  <c r="G372" i="31"/>
  <c r="L372" i="31" s="1"/>
  <c r="F372" i="31"/>
  <c r="K372" i="31" s="1"/>
  <c r="E372" i="31"/>
  <c r="J372" i="31" s="1"/>
  <c r="D372" i="31"/>
  <c r="L371" i="31"/>
  <c r="K371" i="31"/>
  <c r="J371" i="31"/>
  <c r="I370" i="31"/>
  <c r="H370" i="31"/>
  <c r="G370" i="31"/>
  <c r="L370" i="31" s="1"/>
  <c r="F370" i="31"/>
  <c r="K370" i="31" s="1"/>
  <c r="E370" i="31"/>
  <c r="J370" i="31" s="1"/>
  <c r="D370" i="31"/>
  <c r="L369" i="31"/>
  <c r="K369" i="31"/>
  <c r="J369" i="31"/>
  <c r="I368" i="31"/>
  <c r="H368" i="31"/>
  <c r="G368" i="31"/>
  <c r="L368" i="31" s="1"/>
  <c r="F368" i="31"/>
  <c r="K368" i="31" s="1"/>
  <c r="E368" i="31"/>
  <c r="J368" i="31" s="1"/>
  <c r="D368" i="31"/>
  <c r="L367" i="31"/>
  <c r="K367" i="31"/>
  <c r="J367" i="31"/>
  <c r="I366" i="31"/>
  <c r="H366" i="31"/>
  <c r="G366" i="31"/>
  <c r="L366" i="31" s="1"/>
  <c r="F366" i="31"/>
  <c r="K366" i="31" s="1"/>
  <c r="E366" i="31"/>
  <c r="J366" i="31" s="1"/>
  <c r="D366" i="31"/>
  <c r="L365" i="31"/>
  <c r="K365" i="31"/>
  <c r="J365" i="31"/>
  <c r="I364" i="31"/>
  <c r="H364" i="31"/>
  <c r="G364" i="31"/>
  <c r="L364" i="31" s="1"/>
  <c r="F364" i="31"/>
  <c r="K364" i="31" s="1"/>
  <c r="E364" i="31"/>
  <c r="J364" i="31" s="1"/>
  <c r="D364" i="31"/>
  <c r="L363" i="31"/>
  <c r="K363" i="31"/>
  <c r="J363" i="31"/>
  <c r="I362" i="31"/>
  <c r="H362" i="31"/>
  <c r="G362" i="31"/>
  <c r="L362" i="31" s="1"/>
  <c r="F362" i="31"/>
  <c r="K362" i="31" s="1"/>
  <c r="E362" i="31"/>
  <c r="J362" i="31" s="1"/>
  <c r="D362" i="31"/>
  <c r="L361" i="31"/>
  <c r="K361" i="31"/>
  <c r="J361" i="31"/>
  <c r="I360" i="31"/>
  <c r="H360" i="31"/>
  <c r="G360" i="31"/>
  <c r="L360" i="31" s="1"/>
  <c r="F360" i="31"/>
  <c r="K360" i="31" s="1"/>
  <c r="E360" i="31"/>
  <c r="J360" i="31" s="1"/>
  <c r="D360" i="31"/>
  <c r="L359" i="31"/>
  <c r="K359" i="31"/>
  <c r="J359" i="31"/>
  <c r="I358" i="31"/>
  <c r="H358" i="31"/>
  <c r="G358" i="31"/>
  <c r="L358" i="31" s="1"/>
  <c r="F358" i="31"/>
  <c r="K358" i="31" s="1"/>
  <c r="E358" i="31"/>
  <c r="J358" i="31" s="1"/>
  <c r="D358" i="31"/>
  <c r="L357" i="31"/>
  <c r="K357" i="31"/>
  <c r="J357" i="31"/>
  <c r="I356" i="31"/>
  <c r="H356" i="31"/>
  <c r="G356" i="31"/>
  <c r="L356" i="31" s="1"/>
  <c r="F356" i="31"/>
  <c r="K356" i="31" s="1"/>
  <c r="E356" i="31"/>
  <c r="J356" i="31" s="1"/>
  <c r="D356" i="31"/>
  <c r="L355" i="31"/>
  <c r="K355" i="31"/>
  <c r="J355" i="31"/>
  <c r="I354" i="31"/>
  <c r="H354" i="31"/>
  <c r="G354" i="31"/>
  <c r="L354" i="31" s="1"/>
  <c r="F354" i="31"/>
  <c r="K354" i="31" s="1"/>
  <c r="E354" i="31"/>
  <c r="J354" i="31" s="1"/>
  <c r="D354" i="31"/>
  <c r="L353" i="31"/>
  <c r="K353" i="31"/>
  <c r="J353" i="31"/>
  <c r="I352" i="31"/>
  <c r="H352" i="31"/>
  <c r="G352" i="31"/>
  <c r="L352" i="31" s="1"/>
  <c r="F352" i="31"/>
  <c r="K352" i="31" s="1"/>
  <c r="E352" i="31"/>
  <c r="J352" i="31" s="1"/>
  <c r="D352" i="31"/>
  <c r="L351" i="31"/>
  <c r="K351" i="31"/>
  <c r="J351" i="31"/>
  <c r="I350" i="31"/>
  <c r="H350" i="31"/>
  <c r="G350" i="31"/>
  <c r="L350" i="31" s="1"/>
  <c r="F350" i="31"/>
  <c r="K350" i="31" s="1"/>
  <c r="E350" i="31"/>
  <c r="J350" i="31" s="1"/>
  <c r="D350" i="31"/>
  <c r="L349" i="31"/>
  <c r="K349" i="31"/>
  <c r="J349" i="31"/>
  <c r="I348" i="31"/>
  <c r="H348" i="31"/>
  <c r="G348" i="31"/>
  <c r="L348" i="31" s="1"/>
  <c r="F348" i="31"/>
  <c r="K348" i="31" s="1"/>
  <c r="E348" i="31"/>
  <c r="J348" i="31" s="1"/>
  <c r="D348" i="31"/>
  <c r="L347" i="31"/>
  <c r="K347" i="31"/>
  <c r="J347" i="31"/>
  <c r="I346" i="31"/>
  <c r="H346" i="31"/>
  <c r="G346" i="31"/>
  <c r="L346" i="31" s="1"/>
  <c r="F346" i="31"/>
  <c r="K346" i="31" s="1"/>
  <c r="E346" i="31"/>
  <c r="D346" i="31"/>
  <c r="J346" i="31" s="1"/>
  <c r="L345" i="31"/>
  <c r="K345" i="31"/>
  <c r="J345" i="31"/>
  <c r="I344" i="31"/>
  <c r="H344" i="31"/>
  <c r="G344" i="31"/>
  <c r="L344" i="31" s="1"/>
  <c r="F344" i="31"/>
  <c r="K344" i="31" s="1"/>
  <c r="E344" i="31"/>
  <c r="D344" i="31"/>
  <c r="J344" i="31" s="1"/>
  <c r="L343" i="31"/>
  <c r="K343" i="31"/>
  <c r="J343" i="31"/>
  <c r="I339" i="31"/>
  <c r="H339" i="31"/>
  <c r="G339" i="31"/>
  <c r="L339" i="31" s="1"/>
  <c r="F339" i="31"/>
  <c r="K339" i="31" s="1"/>
  <c r="E339" i="31"/>
  <c r="D339" i="31"/>
  <c r="J339" i="31" s="1"/>
  <c r="L338" i="31"/>
  <c r="K338" i="31"/>
  <c r="J338" i="31"/>
  <c r="I337" i="31"/>
  <c r="H337" i="31"/>
  <c r="G337" i="31"/>
  <c r="L337" i="31" s="1"/>
  <c r="F337" i="31"/>
  <c r="K337" i="31" s="1"/>
  <c r="E337" i="31"/>
  <c r="D337" i="31"/>
  <c r="J337" i="31" s="1"/>
  <c r="L336" i="31"/>
  <c r="K336" i="31"/>
  <c r="J336" i="31"/>
  <c r="I335" i="31"/>
  <c r="H335" i="31"/>
  <c r="G335" i="31"/>
  <c r="L335" i="31" s="1"/>
  <c r="F335" i="31"/>
  <c r="K335" i="31" s="1"/>
  <c r="E335" i="31"/>
  <c r="D335" i="31"/>
  <c r="J335" i="31" s="1"/>
  <c r="L334" i="31"/>
  <c r="K334" i="31"/>
  <c r="J334" i="31"/>
  <c r="I329" i="31"/>
  <c r="H329" i="31"/>
  <c r="G329" i="31"/>
  <c r="L329" i="31" s="1"/>
  <c r="F329" i="31"/>
  <c r="K329" i="31" s="1"/>
  <c r="E329" i="31"/>
  <c r="D329" i="31"/>
  <c r="J329" i="31" s="1"/>
  <c r="L328" i="31"/>
  <c r="K328" i="31"/>
  <c r="J328" i="31"/>
  <c r="I327" i="31"/>
  <c r="H327" i="31"/>
  <c r="G327" i="31"/>
  <c r="L327" i="31" s="1"/>
  <c r="F327" i="31"/>
  <c r="K327" i="31" s="1"/>
  <c r="E327" i="31"/>
  <c r="D327" i="31"/>
  <c r="J327" i="31" s="1"/>
  <c r="L326" i="31"/>
  <c r="K326" i="31"/>
  <c r="J326" i="31"/>
  <c r="I325" i="31"/>
  <c r="H325" i="31"/>
  <c r="G325" i="31"/>
  <c r="L325" i="31" s="1"/>
  <c r="F325" i="31"/>
  <c r="K325" i="31" s="1"/>
  <c r="E325" i="31"/>
  <c r="D325" i="31"/>
  <c r="J325" i="31" s="1"/>
  <c r="L324" i="31"/>
  <c r="K324" i="31"/>
  <c r="J324" i="31"/>
  <c r="I323" i="31"/>
  <c r="H323" i="31"/>
  <c r="G323" i="31"/>
  <c r="L323" i="31" s="1"/>
  <c r="F323" i="31"/>
  <c r="K323" i="31" s="1"/>
  <c r="E323" i="31"/>
  <c r="D323" i="31"/>
  <c r="J323" i="31" s="1"/>
  <c r="L322" i="31"/>
  <c r="K322" i="31"/>
  <c r="J322" i="31"/>
  <c r="I321" i="31"/>
  <c r="H321" i="31"/>
  <c r="G321" i="31"/>
  <c r="L321" i="31" s="1"/>
  <c r="F321" i="31"/>
  <c r="K321" i="31" s="1"/>
  <c r="E321" i="31"/>
  <c r="D321" i="31"/>
  <c r="J321" i="31" s="1"/>
  <c r="L320" i="31"/>
  <c r="K320" i="31"/>
  <c r="J320" i="31"/>
  <c r="I315" i="31"/>
  <c r="H315" i="31"/>
  <c r="G315" i="31"/>
  <c r="L315" i="31" s="1"/>
  <c r="F315" i="31"/>
  <c r="K315" i="31" s="1"/>
  <c r="E315" i="31"/>
  <c r="D315" i="31"/>
  <c r="J315" i="31" s="1"/>
  <c r="L314" i="31"/>
  <c r="K314" i="31"/>
  <c r="J314" i="31"/>
  <c r="I313" i="31"/>
  <c r="H313" i="31"/>
  <c r="G313" i="31"/>
  <c r="L313" i="31" s="1"/>
  <c r="F313" i="31"/>
  <c r="K313" i="31" s="1"/>
  <c r="E313" i="31"/>
  <c r="D313" i="31"/>
  <c r="J313" i="31" s="1"/>
  <c r="L312" i="31"/>
  <c r="K312" i="31"/>
  <c r="J312" i="31"/>
  <c r="I311" i="31"/>
  <c r="H311" i="31"/>
  <c r="G311" i="31"/>
  <c r="L311" i="31" s="1"/>
  <c r="F311" i="31"/>
  <c r="K311" i="31" s="1"/>
  <c r="E311" i="31"/>
  <c r="D311" i="31"/>
  <c r="J311" i="31" s="1"/>
  <c r="L310" i="31"/>
  <c r="K310" i="31"/>
  <c r="J310" i="31"/>
  <c r="I305" i="31"/>
  <c r="H305" i="31"/>
  <c r="G305" i="31"/>
  <c r="L305" i="31" s="1"/>
  <c r="F305" i="31"/>
  <c r="K305" i="31" s="1"/>
  <c r="E305" i="31"/>
  <c r="D305" i="31"/>
  <c r="J305" i="31" s="1"/>
  <c r="L304" i="31"/>
  <c r="K304" i="31"/>
  <c r="J304" i="31"/>
  <c r="I303" i="31"/>
  <c r="H303" i="31"/>
  <c r="G303" i="31"/>
  <c r="L303" i="31" s="1"/>
  <c r="F303" i="31"/>
  <c r="K303" i="31" s="1"/>
  <c r="E303" i="31"/>
  <c r="D303" i="31"/>
  <c r="J303" i="31" s="1"/>
  <c r="L302" i="31"/>
  <c r="K302" i="31"/>
  <c r="J302" i="31"/>
  <c r="I301" i="31"/>
  <c r="H301" i="31"/>
  <c r="G301" i="31"/>
  <c r="L301" i="31" s="1"/>
  <c r="F301" i="31"/>
  <c r="K301" i="31" s="1"/>
  <c r="E301" i="31"/>
  <c r="D301" i="31"/>
  <c r="J301" i="31" s="1"/>
  <c r="L300" i="31"/>
  <c r="K300" i="31"/>
  <c r="J300" i="31"/>
  <c r="I295" i="31"/>
  <c r="H295" i="31"/>
  <c r="G295" i="31"/>
  <c r="L295" i="31" s="1"/>
  <c r="F295" i="31"/>
  <c r="K295" i="31" s="1"/>
  <c r="E295" i="31"/>
  <c r="D295" i="31"/>
  <c r="J295" i="31" s="1"/>
  <c r="L294" i="31"/>
  <c r="K294" i="31"/>
  <c r="J294" i="31"/>
  <c r="I293" i="31"/>
  <c r="H293" i="31"/>
  <c r="G293" i="31"/>
  <c r="L293" i="31" s="1"/>
  <c r="F293" i="31"/>
  <c r="K293" i="31" s="1"/>
  <c r="E293" i="31"/>
  <c r="D293" i="31"/>
  <c r="J293" i="31" s="1"/>
  <c r="L292" i="31"/>
  <c r="K292" i="31"/>
  <c r="J292" i="31"/>
  <c r="I291" i="31"/>
  <c r="H291" i="31"/>
  <c r="G291" i="31"/>
  <c r="L291" i="31" s="1"/>
  <c r="F291" i="31"/>
  <c r="K291" i="31" s="1"/>
  <c r="E291" i="31"/>
  <c r="D291" i="31"/>
  <c r="J291" i="31" s="1"/>
  <c r="L290" i="31"/>
  <c r="K290" i="31"/>
  <c r="J290" i="31"/>
  <c r="I285" i="31"/>
  <c r="H285" i="31"/>
  <c r="G285" i="31"/>
  <c r="L285" i="31" s="1"/>
  <c r="F285" i="31"/>
  <c r="K285" i="31" s="1"/>
  <c r="E285" i="31"/>
  <c r="D285" i="31"/>
  <c r="J285" i="31" s="1"/>
  <c r="L284" i="31"/>
  <c r="K284" i="31"/>
  <c r="J284" i="31"/>
  <c r="I283" i="31"/>
  <c r="H283" i="31"/>
  <c r="G283" i="31"/>
  <c r="L283" i="31" s="1"/>
  <c r="F283" i="31"/>
  <c r="K283" i="31" s="1"/>
  <c r="E283" i="31"/>
  <c r="D283" i="31"/>
  <c r="J283" i="31" s="1"/>
  <c r="L282" i="31"/>
  <c r="K282" i="31"/>
  <c r="J282" i="31"/>
  <c r="I281" i="31"/>
  <c r="H281" i="31"/>
  <c r="G281" i="31"/>
  <c r="L281" i="31" s="1"/>
  <c r="F281" i="31"/>
  <c r="K281" i="31" s="1"/>
  <c r="E281" i="31"/>
  <c r="D281" i="31"/>
  <c r="J281" i="31" s="1"/>
  <c r="L280" i="31"/>
  <c r="K280" i="31"/>
  <c r="J280" i="31"/>
  <c r="K275" i="31"/>
  <c r="I275" i="31"/>
  <c r="H275" i="31"/>
  <c r="G275" i="31"/>
  <c r="L275" i="31" s="1"/>
  <c r="F275" i="31"/>
  <c r="E275" i="31"/>
  <c r="D275" i="31"/>
  <c r="J275" i="31" s="1"/>
  <c r="L274" i="31"/>
  <c r="K274" i="31"/>
  <c r="J274" i="31"/>
  <c r="I273" i="31"/>
  <c r="H273" i="31"/>
  <c r="G273" i="31"/>
  <c r="L273" i="31" s="1"/>
  <c r="F273" i="31"/>
  <c r="K273" i="31" s="1"/>
  <c r="E273" i="31"/>
  <c r="D273" i="31"/>
  <c r="J273" i="31" s="1"/>
  <c r="L272" i="31"/>
  <c r="K272" i="31"/>
  <c r="J272" i="31"/>
  <c r="I271" i="31"/>
  <c r="H271" i="31"/>
  <c r="G271" i="31"/>
  <c r="L271" i="31" s="1"/>
  <c r="F271" i="31"/>
  <c r="K271" i="31" s="1"/>
  <c r="E271" i="31"/>
  <c r="D271" i="31"/>
  <c r="J271" i="31" s="1"/>
  <c r="L270" i="31"/>
  <c r="K270" i="31"/>
  <c r="J270" i="31"/>
  <c r="J264" i="31"/>
  <c r="I264" i="31"/>
  <c r="H264" i="31"/>
  <c r="G264" i="31"/>
  <c r="F264" i="31"/>
  <c r="E264" i="31"/>
  <c r="D264" i="31"/>
  <c r="J262" i="31"/>
  <c r="I262" i="31"/>
  <c r="H262" i="31"/>
  <c r="G262" i="31"/>
  <c r="F262" i="31"/>
  <c r="E262" i="31"/>
  <c r="D262" i="31"/>
  <c r="J260" i="31"/>
  <c r="I260" i="31"/>
  <c r="H260" i="31"/>
  <c r="G260" i="31"/>
  <c r="F260" i="31"/>
  <c r="E260" i="31"/>
  <c r="D260" i="31"/>
  <c r="F255" i="31"/>
  <c r="E255" i="31"/>
  <c r="D255" i="31"/>
  <c r="F253" i="31"/>
  <c r="E253" i="31"/>
  <c r="D253" i="31"/>
  <c r="F251" i="31"/>
  <c r="E251" i="31"/>
  <c r="D251" i="31"/>
  <c r="F245" i="31"/>
  <c r="E245" i="31"/>
  <c r="D245" i="31"/>
  <c r="F243" i="31"/>
  <c r="E243" i="31"/>
  <c r="D243" i="31"/>
  <c r="F241" i="31"/>
  <c r="E241" i="31"/>
  <c r="D241" i="31"/>
  <c r="L236" i="31"/>
  <c r="I236" i="31"/>
  <c r="H236" i="31"/>
  <c r="G236" i="31"/>
  <c r="F236" i="31"/>
  <c r="K236" i="31" s="1"/>
  <c r="E236" i="31"/>
  <c r="D236" i="31"/>
  <c r="J236" i="31" s="1"/>
  <c r="L235" i="31"/>
  <c r="K235" i="31"/>
  <c r="J235" i="31"/>
  <c r="I234" i="31"/>
  <c r="H234" i="31"/>
  <c r="L234" i="31" s="1"/>
  <c r="G234" i="31"/>
  <c r="F234" i="31"/>
  <c r="K234" i="31" s="1"/>
  <c r="E234" i="31"/>
  <c r="D234" i="31"/>
  <c r="J234" i="31" s="1"/>
  <c r="L233" i="31"/>
  <c r="K233" i="31"/>
  <c r="J233" i="31"/>
  <c r="L232" i="31"/>
  <c r="I232" i="31"/>
  <c r="H232" i="31"/>
  <c r="G232" i="31"/>
  <c r="F232" i="31"/>
  <c r="K232" i="31" s="1"/>
  <c r="E232" i="31"/>
  <c r="D232" i="31"/>
  <c r="J232" i="31" s="1"/>
  <c r="L231" i="31"/>
  <c r="K231" i="31"/>
  <c r="J231" i="31"/>
  <c r="I230" i="31"/>
  <c r="H230" i="31"/>
  <c r="L230" i="31" s="1"/>
  <c r="G230" i="31"/>
  <c r="F230" i="31"/>
  <c r="K230" i="31" s="1"/>
  <c r="E230" i="31"/>
  <c r="D230" i="31"/>
  <c r="J230" i="31" s="1"/>
  <c r="L229" i="31"/>
  <c r="K229" i="31"/>
  <c r="J229" i="31"/>
  <c r="I225" i="31"/>
  <c r="H225" i="31"/>
  <c r="G225" i="31"/>
  <c r="F225" i="31"/>
  <c r="E225" i="31"/>
  <c r="D225" i="31"/>
  <c r="I223" i="31"/>
  <c r="H223" i="31"/>
  <c r="G223" i="31"/>
  <c r="F223" i="31"/>
  <c r="E223" i="31"/>
  <c r="D223" i="31"/>
  <c r="I221" i="31"/>
  <c r="H221" i="31"/>
  <c r="G221" i="31"/>
  <c r="F221" i="31"/>
  <c r="E221" i="31"/>
  <c r="D221" i="31"/>
  <c r="K216" i="31"/>
  <c r="J216" i="31"/>
  <c r="I216" i="31"/>
  <c r="H216" i="31"/>
  <c r="G216" i="31"/>
  <c r="F216" i="31"/>
  <c r="E216" i="31"/>
  <c r="D216" i="31"/>
  <c r="K214" i="31"/>
  <c r="J214" i="31"/>
  <c r="I214" i="31"/>
  <c r="H214" i="31"/>
  <c r="G214" i="31"/>
  <c r="F214" i="31"/>
  <c r="E214" i="31"/>
  <c r="D214" i="31"/>
  <c r="F210" i="31"/>
  <c r="E210" i="31"/>
  <c r="D210" i="31"/>
  <c r="F208" i="31"/>
  <c r="E208" i="31"/>
  <c r="D208" i="31"/>
  <c r="F206" i="31"/>
  <c r="E206" i="31"/>
  <c r="D206" i="31"/>
  <c r="K200" i="31"/>
  <c r="I200" i="31"/>
  <c r="H200" i="31"/>
  <c r="G200" i="31"/>
  <c r="L200" i="31" s="1"/>
  <c r="F200" i="31"/>
  <c r="E200" i="31"/>
  <c r="J200" i="31" s="1"/>
  <c r="D200" i="31"/>
  <c r="L199" i="31"/>
  <c r="K199" i="31"/>
  <c r="J199" i="31"/>
  <c r="K198" i="31"/>
  <c r="I198" i="31"/>
  <c r="H198" i="31"/>
  <c r="G198" i="31"/>
  <c r="L198" i="31" s="1"/>
  <c r="F198" i="31"/>
  <c r="E198" i="31"/>
  <c r="J198" i="31" s="1"/>
  <c r="D198" i="31"/>
  <c r="L197" i="31"/>
  <c r="K197" i="31"/>
  <c r="J197" i="31"/>
  <c r="K196" i="31"/>
  <c r="I196" i="31"/>
  <c r="H196" i="31"/>
  <c r="G196" i="31"/>
  <c r="L196" i="31" s="1"/>
  <c r="F196" i="31"/>
  <c r="E196" i="31"/>
  <c r="J196" i="31" s="1"/>
  <c r="D196" i="31"/>
  <c r="L195" i="31"/>
  <c r="K195" i="31"/>
  <c r="J195" i="31"/>
  <c r="F191" i="31"/>
  <c r="E191" i="31"/>
  <c r="D191" i="31"/>
  <c r="F189" i="31"/>
  <c r="E189" i="31"/>
  <c r="D189" i="31"/>
  <c r="F187" i="31"/>
  <c r="E187" i="31"/>
  <c r="D187" i="31"/>
  <c r="F185" i="31"/>
  <c r="E185" i="31"/>
  <c r="D185" i="31"/>
  <c r="F183" i="31"/>
  <c r="E183" i="31"/>
  <c r="D183" i="31"/>
  <c r="F181" i="31"/>
  <c r="E181" i="31"/>
  <c r="D181" i="31"/>
  <c r="K176" i="31"/>
  <c r="I176" i="31"/>
  <c r="H176" i="31"/>
  <c r="G176" i="31"/>
  <c r="L176" i="31" s="1"/>
  <c r="F176" i="31"/>
  <c r="E176" i="31"/>
  <c r="D176" i="31"/>
  <c r="J176" i="31" s="1"/>
  <c r="L175" i="31"/>
  <c r="K175" i="31"/>
  <c r="J175" i="31"/>
  <c r="K174" i="31"/>
  <c r="I174" i="31"/>
  <c r="H174" i="31"/>
  <c r="G174" i="31"/>
  <c r="L174" i="31" s="1"/>
  <c r="F174" i="31"/>
  <c r="E174" i="31"/>
  <c r="D174" i="31"/>
  <c r="L173" i="31"/>
  <c r="K173" i="31"/>
  <c r="J173" i="31"/>
  <c r="K172" i="31"/>
  <c r="I172" i="31"/>
  <c r="H172" i="31"/>
  <c r="G172" i="31"/>
  <c r="L172" i="31" s="1"/>
  <c r="F172" i="31"/>
  <c r="E172" i="31"/>
  <c r="D172" i="31"/>
  <c r="J172" i="31" s="1"/>
  <c r="L171" i="31"/>
  <c r="K171" i="31"/>
  <c r="J171" i="31"/>
  <c r="H167" i="31"/>
  <c r="G167" i="31"/>
  <c r="F167" i="31"/>
  <c r="E167" i="31"/>
  <c r="D167" i="31"/>
  <c r="H165" i="31"/>
  <c r="G165" i="31"/>
  <c r="F165" i="31"/>
  <c r="E165" i="31"/>
  <c r="D165" i="31"/>
  <c r="H163" i="31"/>
  <c r="G163" i="31"/>
  <c r="F163" i="31"/>
  <c r="E163" i="31"/>
  <c r="D163" i="31"/>
  <c r="D157" i="31"/>
  <c r="D155" i="31"/>
  <c r="K152" i="31"/>
  <c r="J152" i="31"/>
  <c r="I152" i="31"/>
  <c r="H152" i="31"/>
  <c r="G152" i="31"/>
  <c r="F152" i="31"/>
  <c r="E152" i="31"/>
  <c r="D152" i="31"/>
  <c r="L150" i="31"/>
  <c r="K150" i="31"/>
  <c r="J150" i="31"/>
  <c r="I150" i="31"/>
  <c r="H150" i="31"/>
  <c r="G150" i="31"/>
  <c r="F150" i="31"/>
  <c r="E150" i="31"/>
  <c r="D150" i="31"/>
  <c r="K145" i="31"/>
  <c r="J145" i="31"/>
  <c r="I145" i="31"/>
  <c r="H145" i="31"/>
  <c r="G145" i="31"/>
  <c r="F145" i="31"/>
  <c r="E145" i="31"/>
  <c r="D145" i="31"/>
  <c r="K143" i="31"/>
  <c r="J143" i="31"/>
  <c r="I143" i="31"/>
  <c r="H143" i="31"/>
  <c r="G143" i="31"/>
  <c r="F143" i="31"/>
  <c r="E143" i="31"/>
  <c r="D143" i="31"/>
  <c r="I139" i="31"/>
  <c r="H139" i="31"/>
  <c r="G139" i="31"/>
  <c r="F139" i="31"/>
  <c r="E139" i="31"/>
  <c r="D139" i="31"/>
  <c r="F134" i="31"/>
  <c r="E134" i="31"/>
  <c r="D134" i="31"/>
  <c r="F132" i="31"/>
  <c r="E132" i="31"/>
  <c r="D132" i="31"/>
  <c r="F127" i="31"/>
  <c r="E127" i="31"/>
  <c r="D127" i="31"/>
  <c r="F125" i="31"/>
  <c r="E125" i="31"/>
  <c r="D125" i="31"/>
  <c r="F123" i="31"/>
  <c r="E123" i="31"/>
  <c r="D123" i="31"/>
  <c r="H116" i="31"/>
  <c r="G116" i="31"/>
  <c r="F116" i="31"/>
  <c r="E116" i="31"/>
  <c r="D116" i="31"/>
  <c r="H114" i="31"/>
  <c r="G114" i="31"/>
  <c r="F114" i="31"/>
  <c r="E114" i="31"/>
  <c r="D114" i="31"/>
  <c r="H112" i="31"/>
  <c r="G112" i="31"/>
  <c r="F112" i="31"/>
  <c r="E112" i="31"/>
  <c r="D112" i="31"/>
  <c r="K105" i="31"/>
  <c r="I105" i="31"/>
  <c r="H105" i="31"/>
  <c r="G105" i="31"/>
  <c r="L105" i="31" s="1"/>
  <c r="F105" i="31"/>
  <c r="E105" i="31"/>
  <c r="J105" i="31" s="1"/>
  <c r="D105" i="31"/>
  <c r="L104" i="31"/>
  <c r="K104" i="31"/>
  <c r="J104" i="31"/>
  <c r="K103" i="31"/>
  <c r="I103" i="31"/>
  <c r="H103" i="31"/>
  <c r="G103" i="31"/>
  <c r="L103" i="31" s="1"/>
  <c r="F103" i="31"/>
  <c r="E103" i="31"/>
  <c r="J103" i="31" s="1"/>
  <c r="D103" i="31"/>
  <c r="L102" i="31"/>
  <c r="K102" i="31"/>
  <c r="J102" i="31"/>
  <c r="K101" i="31"/>
  <c r="I101" i="31"/>
  <c r="H101" i="31"/>
  <c r="G101" i="31"/>
  <c r="L101" i="31" s="1"/>
  <c r="F101" i="31"/>
  <c r="E101" i="31"/>
  <c r="J101" i="31" s="1"/>
  <c r="D101" i="31"/>
  <c r="L100" i="31"/>
  <c r="K100" i="31"/>
  <c r="J100" i="31"/>
  <c r="K99" i="31"/>
  <c r="I99" i="31"/>
  <c r="H99" i="31"/>
  <c r="G99" i="31"/>
  <c r="L99" i="31" s="1"/>
  <c r="F99" i="31"/>
  <c r="E99" i="31"/>
  <c r="J99" i="31" s="1"/>
  <c r="D99" i="31"/>
  <c r="L98" i="31"/>
  <c r="K98" i="31"/>
  <c r="J98" i="31"/>
  <c r="I97" i="31"/>
  <c r="H97" i="31"/>
  <c r="G97" i="31"/>
  <c r="L97" i="31" s="1"/>
  <c r="F97" i="31"/>
  <c r="K97" i="31" s="1"/>
  <c r="E97" i="31"/>
  <c r="J97" i="31" s="1"/>
  <c r="D97" i="31"/>
  <c r="L96" i="31"/>
  <c r="K96" i="31"/>
  <c r="J96" i="31"/>
  <c r="K95" i="31"/>
  <c r="J95" i="31"/>
  <c r="I95" i="31"/>
  <c r="H95" i="31"/>
  <c r="G95" i="31"/>
  <c r="L95" i="31" s="1"/>
  <c r="F95" i="31"/>
  <c r="E95" i="31"/>
  <c r="D95" i="31"/>
  <c r="L94" i="31"/>
  <c r="K94" i="31"/>
  <c r="J94" i="31"/>
  <c r="H80" i="31"/>
  <c r="G80" i="31"/>
  <c r="E80" i="31"/>
  <c r="D80" i="31"/>
  <c r="H78" i="31"/>
  <c r="F78" i="31"/>
  <c r="D78" i="31"/>
  <c r="G76" i="31"/>
  <c r="F76" i="31"/>
  <c r="K72" i="31"/>
  <c r="I72" i="31"/>
  <c r="H72" i="31"/>
  <c r="G72" i="31"/>
  <c r="L72" i="31" s="1"/>
  <c r="F72" i="31"/>
  <c r="E72" i="31"/>
  <c r="D72" i="31"/>
  <c r="J72" i="31" s="1"/>
  <c r="L71" i="31"/>
  <c r="K71" i="31"/>
  <c r="J71" i="31"/>
  <c r="F80" i="31" s="1"/>
  <c r="K70" i="31"/>
  <c r="I70" i="31"/>
  <c r="H70" i="31"/>
  <c r="G70" i="31"/>
  <c r="L70" i="31" s="1"/>
  <c r="F70" i="31"/>
  <c r="E70" i="31"/>
  <c r="D70" i="31"/>
  <c r="J70" i="31" s="1"/>
  <c r="L69" i="31"/>
  <c r="G87" i="31" s="1"/>
  <c r="K69" i="31"/>
  <c r="J69" i="31"/>
  <c r="G78" i="31" s="1"/>
  <c r="K68" i="31"/>
  <c r="I68" i="31"/>
  <c r="H68" i="31"/>
  <c r="G68" i="31"/>
  <c r="L68" i="31" s="1"/>
  <c r="F68" i="31"/>
  <c r="E68" i="31"/>
  <c r="D68" i="31"/>
  <c r="J68" i="31" s="1"/>
  <c r="L67" i="31"/>
  <c r="D85" i="31" s="1"/>
  <c r="K67" i="31"/>
  <c r="J67" i="31"/>
  <c r="F62" i="31"/>
  <c r="E62" i="31"/>
  <c r="D62" i="31"/>
  <c r="F60" i="31"/>
  <c r="E60" i="31"/>
  <c r="D60" i="31"/>
  <c r="F58" i="31"/>
  <c r="E58" i="31"/>
  <c r="D58" i="31"/>
  <c r="K53" i="31"/>
  <c r="I53" i="31"/>
  <c r="H53" i="31"/>
  <c r="L53" i="31" s="1"/>
  <c r="G53" i="31"/>
  <c r="F53" i="31"/>
  <c r="E53" i="31"/>
  <c r="D53" i="31"/>
  <c r="J53" i="31" s="1"/>
  <c r="L52" i="31"/>
  <c r="K52" i="31"/>
  <c r="J52" i="31"/>
  <c r="K51" i="31"/>
  <c r="I51" i="31"/>
  <c r="H51" i="31"/>
  <c r="L51" i="31" s="1"/>
  <c r="G51" i="31"/>
  <c r="F51" i="31"/>
  <c r="E51" i="31"/>
  <c r="D51" i="31"/>
  <c r="J51" i="31" s="1"/>
  <c r="L50" i="31"/>
  <c r="K50" i="31"/>
  <c r="J50" i="31"/>
  <c r="K49" i="31"/>
  <c r="I49" i="31"/>
  <c r="H49" i="31"/>
  <c r="L49" i="31" s="1"/>
  <c r="G49" i="31"/>
  <c r="F49" i="31"/>
  <c r="E49" i="31"/>
  <c r="D49" i="31"/>
  <c r="J49" i="31" s="1"/>
  <c r="L48" i="31"/>
  <c r="K48" i="31"/>
  <c r="J48" i="31"/>
  <c r="F44" i="31"/>
  <c r="E44" i="31"/>
  <c r="D44" i="31"/>
  <c r="F42" i="31"/>
  <c r="E42" i="31"/>
  <c r="D42" i="31"/>
  <c r="F40" i="31"/>
  <c r="E40" i="31"/>
  <c r="D40" i="31"/>
  <c r="I34" i="31"/>
  <c r="H34" i="31"/>
  <c r="L34" i="31" s="1"/>
  <c r="G34" i="31"/>
  <c r="F34" i="31"/>
  <c r="K34" i="31" s="1"/>
  <c r="E34" i="31"/>
  <c r="J34" i="31" s="1"/>
  <c r="D34" i="31"/>
  <c r="L33" i="31"/>
  <c r="K33" i="31"/>
  <c r="J33" i="31"/>
  <c r="I32" i="31"/>
  <c r="H32" i="31"/>
  <c r="L32" i="31" s="1"/>
  <c r="G32" i="31"/>
  <c r="F32" i="31"/>
  <c r="K32" i="31" s="1"/>
  <c r="E32" i="31"/>
  <c r="J32" i="31" s="1"/>
  <c r="D32" i="31"/>
  <c r="L31" i="31"/>
  <c r="K31" i="31"/>
  <c r="J31" i="31"/>
  <c r="I30" i="31"/>
  <c r="H30" i="31"/>
  <c r="L30" i="31" s="1"/>
  <c r="G30" i="31"/>
  <c r="F30" i="31"/>
  <c r="K30" i="31" s="1"/>
  <c r="E30" i="31"/>
  <c r="J30" i="31" s="1"/>
  <c r="D30" i="31"/>
  <c r="L29" i="31"/>
  <c r="K29" i="31"/>
  <c r="J29" i="31"/>
  <c r="H25" i="31"/>
  <c r="G25" i="31"/>
  <c r="F25" i="31"/>
  <c r="J25" i="31" s="1"/>
  <c r="E25" i="31"/>
  <c r="D25" i="31"/>
  <c r="I25" i="31" s="1"/>
  <c r="J24" i="31"/>
  <c r="I24" i="31"/>
  <c r="H23" i="31"/>
  <c r="G23" i="31"/>
  <c r="F23" i="31"/>
  <c r="J23" i="31" s="1"/>
  <c r="E23" i="31"/>
  <c r="D23" i="31"/>
  <c r="I23" i="31" s="1"/>
  <c r="J22" i="31"/>
  <c r="I22" i="31"/>
  <c r="H21" i="31"/>
  <c r="G21" i="31"/>
  <c r="F21" i="31"/>
  <c r="J21" i="31" s="1"/>
  <c r="E21" i="31"/>
  <c r="I21" i="31" s="1"/>
  <c r="D21" i="31"/>
  <c r="J20" i="31"/>
  <c r="I20" i="31"/>
  <c r="H16" i="31"/>
  <c r="G16" i="31"/>
  <c r="F16" i="31"/>
  <c r="E16" i="31"/>
  <c r="D16" i="31"/>
  <c r="H14" i="31"/>
  <c r="G14" i="31"/>
  <c r="F14" i="31"/>
  <c r="E14" i="31"/>
  <c r="D14" i="31"/>
  <c r="J9" i="31"/>
  <c r="I9" i="31"/>
  <c r="H9" i="31"/>
  <c r="G9" i="31"/>
  <c r="L9" i="31" s="1"/>
  <c r="F9" i="31"/>
  <c r="K9" i="31" s="1"/>
  <c r="E9" i="31"/>
  <c r="D9" i="31"/>
  <c r="L8" i="31"/>
  <c r="K8" i="31"/>
  <c r="J8" i="31"/>
  <c r="J7" i="31"/>
  <c r="I7" i="31"/>
  <c r="H7" i="31"/>
  <c r="G7" i="31"/>
  <c r="L7" i="31" s="1"/>
  <c r="F7" i="31"/>
  <c r="K7" i="31" s="1"/>
  <c r="E7" i="31"/>
  <c r="D7" i="31"/>
  <c r="L6" i="31"/>
  <c r="K6" i="31"/>
  <c r="J6" i="31"/>
  <c r="J5" i="31"/>
  <c r="I5" i="31"/>
  <c r="H5" i="31"/>
  <c r="G5" i="31"/>
  <c r="L5" i="31" s="1"/>
  <c r="F5" i="31"/>
  <c r="K5" i="31" s="1"/>
  <c r="E5" i="31"/>
  <c r="D5" i="31"/>
  <c r="L4" i="31"/>
  <c r="K4" i="31"/>
  <c r="J4" i="31"/>
  <c r="I89" i="31" l="1"/>
  <c r="E89" i="31"/>
  <c r="D87" i="31"/>
  <c r="I87" i="31"/>
  <c r="H89" i="31"/>
  <c r="I85" i="31"/>
  <c r="E85" i="31"/>
  <c r="H87" i="31"/>
  <c r="H76" i="31"/>
  <c r="D76" i="31"/>
  <c r="E76" i="31"/>
  <c r="E78" i="31"/>
  <c r="F85" i="31"/>
  <c r="E87" i="31"/>
  <c r="D89" i="31"/>
  <c r="J174" i="31"/>
  <c r="H85" i="31"/>
  <c r="G89" i="31"/>
  <c r="G85" i="31"/>
  <c r="F87" i="31"/>
  <c r="F89" i="31"/>
</calcChain>
</file>

<file path=xl/sharedStrings.xml><?xml version="1.0" encoding="utf-8"?>
<sst xmlns="http://schemas.openxmlformats.org/spreadsheetml/2006/main" count="942" uniqueCount="359">
  <si>
    <t>6～10回</t>
    <rPh sb="4" eb="5">
      <t>カイ</t>
    </rPh>
    <phoneticPr fontId="2"/>
  </si>
  <si>
    <t>感じている</t>
    <rPh sb="0" eb="1">
      <t>カン</t>
    </rPh>
    <phoneticPr fontId="2"/>
  </si>
  <si>
    <t>歩数を測定している</t>
    <rPh sb="0" eb="2">
      <t>ホスウ</t>
    </rPh>
    <rPh sb="3" eb="5">
      <t>ソクテイ</t>
    </rPh>
    <phoneticPr fontId="2"/>
  </si>
  <si>
    <t>問５</t>
    <rPh sb="0" eb="1">
      <t>トイ</t>
    </rPh>
    <phoneticPr fontId="2"/>
  </si>
  <si>
    <t>1+2</t>
  </si>
  <si>
    <t>地域のつながり（居住地域でお互いに助け合っている）があると思いますか</t>
  </si>
  <si>
    <t>問４４</t>
    <rPh sb="0" eb="1">
      <t>トイ</t>
    </rPh>
    <phoneticPr fontId="2"/>
  </si>
  <si>
    <t>4+5</t>
  </si>
  <si>
    <t>無 回 答</t>
    <rPh sb="0" eb="1">
      <t>ナ</t>
    </rPh>
    <rPh sb="2" eb="3">
      <t>カイ</t>
    </rPh>
    <rPh sb="4" eb="5">
      <t>コタエ</t>
    </rPh>
    <phoneticPr fontId="2"/>
  </si>
  <si>
    <t>子どもの教育環境が不十分である</t>
  </si>
  <si>
    <t>どちらかといえばそう思う</t>
    <rPh sb="10" eb="11">
      <t>オモ</t>
    </rPh>
    <phoneticPr fontId="2"/>
  </si>
  <si>
    <t>どちらかといえばそう思わない</t>
    <rPh sb="10" eb="11">
      <t>オモ</t>
    </rPh>
    <phoneticPr fontId="2"/>
  </si>
  <si>
    <t>はい</t>
  </si>
  <si>
    <t>問１７</t>
    <rPh sb="0" eb="1">
      <t>トイ</t>
    </rPh>
    <phoneticPr fontId="2"/>
  </si>
  <si>
    <t>そう思う</t>
    <rPh sb="2" eb="3">
      <t>オモ</t>
    </rPh>
    <phoneticPr fontId="2"/>
  </si>
  <si>
    <t>負担が軽減されていないと思う理由をお答えください
（複数回答）</t>
    <rPh sb="26" eb="30">
      <t>フクスウカイトウ</t>
    </rPh>
    <phoneticPr fontId="2"/>
  </si>
  <si>
    <t>思わない</t>
    <rPh sb="0" eb="1">
      <t>オモ</t>
    </rPh>
    <phoneticPr fontId="2"/>
  </si>
  <si>
    <t>言葉も内容も知っており、実際に取り組んでいる</t>
    <rPh sb="0" eb="2">
      <t>コトバ</t>
    </rPh>
    <rPh sb="3" eb="5">
      <t>ナイヨウ</t>
    </rPh>
    <rPh sb="6" eb="7">
      <t>シ</t>
    </rPh>
    <rPh sb="12" eb="14">
      <t>ジッサイ</t>
    </rPh>
    <rPh sb="15" eb="16">
      <t>ト</t>
    </rPh>
    <rPh sb="17" eb="18">
      <t>ク</t>
    </rPh>
    <phoneticPr fontId="2"/>
  </si>
  <si>
    <t>子どもの登下校時にあいさつや言葉をかける運動に参加するなど、地域の子どもの見守りを意識していますか</t>
  </si>
  <si>
    <t>医療施設が整っている</t>
  </si>
  <si>
    <t>主食・主菜・副菜を組み合わせた食事を１日２回以上ほぼ毎日とっている</t>
  </si>
  <si>
    <t>不満</t>
    <rPh sb="0" eb="1">
      <t>フ</t>
    </rPh>
    <rPh sb="1" eb="2">
      <t>マン</t>
    </rPh>
    <phoneticPr fontId="2"/>
  </si>
  <si>
    <t>どんなことに生きがいを感じていますか（複数回答）</t>
    <rPh sb="19" eb="23">
      <t>フクスウカイトウ</t>
    </rPh>
    <phoneticPr fontId="2"/>
  </si>
  <si>
    <t>無回答</t>
    <rPh sb="0" eb="1">
      <t>ナ</t>
    </rPh>
    <rPh sb="1" eb="2">
      <t>カイ</t>
    </rPh>
    <rPh sb="2" eb="3">
      <t>コタエ</t>
    </rPh>
    <phoneticPr fontId="2"/>
  </si>
  <si>
    <t>まちづくりやボランティア活動などの住民の自主的な活動が活発でない</t>
  </si>
  <si>
    <t>思う</t>
    <rPh sb="0" eb="1">
      <t>オモ</t>
    </rPh>
    <phoneticPr fontId="2"/>
  </si>
  <si>
    <t>知識の習得</t>
    <rPh sb="0" eb="2">
      <t>チシキ</t>
    </rPh>
    <rPh sb="3" eb="5">
      <t>シュウトク</t>
    </rPh>
    <phoneticPr fontId="2"/>
  </si>
  <si>
    <t>無回答</t>
    <rPh sb="0" eb="3">
      <t>ムカイトウ</t>
    </rPh>
    <phoneticPr fontId="2"/>
  </si>
  <si>
    <t>問３９</t>
    <rPh sb="0" eb="1">
      <t>トイ</t>
    </rPh>
    <phoneticPr fontId="2"/>
  </si>
  <si>
    <t>どちらともいえない</t>
  </si>
  <si>
    <t>している</t>
  </si>
  <si>
    <t>現在、足腰に痛みがありますか</t>
  </si>
  <si>
    <t>していない</t>
  </si>
  <si>
    <t>２　文化・スポーツ</t>
    <rPh sb="2" eb="4">
      <t>ブンカ</t>
    </rPh>
    <phoneticPr fontId="2"/>
  </si>
  <si>
    <t>3+4</t>
  </si>
  <si>
    <t>満足</t>
    <rPh sb="0" eb="1">
      <t>マン</t>
    </rPh>
    <rPh sb="1" eb="2">
      <t>アシ</t>
    </rPh>
    <phoneticPr fontId="2"/>
  </si>
  <si>
    <t>※回答比率の母数は、無回答を除いた回答者数</t>
    <rPh sb="1" eb="3">
      <t>カイトウ</t>
    </rPh>
    <rPh sb="3" eb="5">
      <t>ヒリツ</t>
    </rPh>
    <rPh sb="6" eb="8">
      <t>ボスウ</t>
    </rPh>
    <rPh sb="10" eb="13">
      <t>ムカイトウ</t>
    </rPh>
    <rPh sb="14" eb="15">
      <t>ノゾ</t>
    </rPh>
    <rPh sb="17" eb="19">
      <t>カイトウ</t>
    </rPh>
    <rPh sb="19" eb="20">
      <t>シャ</t>
    </rPh>
    <rPh sb="20" eb="21">
      <t>スウ</t>
    </rPh>
    <phoneticPr fontId="2"/>
  </si>
  <si>
    <t>問５６－１</t>
  </si>
  <si>
    <t>ふつう</t>
  </si>
  <si>
    <t>同感しない</t>
    <rPh sb="0" eb="1">
      <t>ドウ</t>
    </rPh>
    <rPh sb="1" eb="2">
      <t>カン</t>
    </rPh>
    <phoneticPr fontId="2"/>
  </si>
  <si>
    <t>住みよいと思う</t>
    <rPh sb="0" eb="1">
      <t>ス</t>
    </rPh>
    <rPh sb="5" eb="6">
      <t>オモ</t>
    </rPh>
    <phoneticPr fontId="2"/>
  </si>
  <si>
    <t>住みにくいと思う</t>
    <rPh sb="0" eb="1">
      <t>ス</t>
    </rPh>
    <rPh sb="6" eb="7">
      <t>オモ</t>
    </rPh>
    <phoneticPr fontId="2"/>
  </si>
  <si>
    <t>年度</t>
    <rPh sb="0" eb="1">
      <t>ネン</t>
    </rPh>
    <rPh sb="1" eb="2">
      <t>ド</t>
    </rPh>
    <phoneticPr fontId="2"/>
  </si>
  <si>
    <t>同感する</t>
    <rPh sb="0" eb="2">
      <t>ドウカン</t>
    </rPh>
    <phoneticPr fontId="2"/>
  </si>
  <si>
    <t>自動車
(送迎含む)</t>
    <rPh sb="0" eb="3">
      <t>ジドウシャ</t>
    </rPh>
    <rPh sb="5" eb="7">
      <t>ソウゲイ</t>
    </rPh>
    <rPh sb="7" eb="8">
      <t>フク</t>
    </rPh>
    <phoneticPr fontId="2"/>
  </si>
  <si>
    <t>0回</t>
    <rPh sb="1" eb="2">
      <t>カイ</t>
    </rPh>
    <phoneticPr fontId="2"/>
  </si>
  <si>
    <r>
      <rPr>
        <b/>
        <i/>
        <sz val="8"/>
        <color theme="1"/>
        <rFont val="ＭＳ Ｐゴシック"/>
        <family val="3"/>
        <charset val="128"/>
      </rPr>
      <t>※問２３で「１．感じている」と回答した方のみ</t>
    </r>
    <r>
      <rPr>
        <sz val="8"/>
        <color theme="1"/>
        <rFont val="ＭＳ Ｐゴシック"/>
        <family val="3"/>
        <charset val="128"/>
      </rPr>
      <t xml:space="preserve">
上段：回答数
下段：回答比率</t>
    </r>
    <rPh sb="8" eb="9">
      <t>カン</t>
    </rPh>
    <phoneticPr fontId="2"/>
  </si>
  <si>
    <t>問５６－２</t>
    <rPh sb="0" eb="1">
      <t>トイ</t>
    </rPh>
    <phoneticPr fontId="2"/>
  </si>
  <si>
    <t>医療費の軽減に関する取組が不十分</t>
  </si>
  <si>
    <t>問４９</t>
    <rPh sb="0" eb="1">
      <t>トイ</t>
    </rPh>
    <phoneticPr fontId="2"/>
  </si>
  <si>
    <t>大学が実施する公開講座や学園祭への参加、教員や学生との交流、図書館等の大学施設を活用していますか</t>
    <rPh sb="0" eb="2">
      <t>ダイガク</t>
    </rPh>
    <rPh sb="3" eb="5">
      <t>ジッシ</t>
    </rPh>
    <rPh sb="7" eb="9">
      <t>コウカイ</t>
    </rPh>
    <rPh sb="9" eb="11">
      <t>コウザ</t>
    </rPh>
    <rPh sb="12" eb="15">
      <t>ガクエンサイ</t>
    </rPh>
    <rPh sb="17" eb="19">
      <t>サンカ</t>
    </rPh>
    <rPh sb="20" eb="22">
      <t>キョウイン</t>
    </rPh>
    <rPh sb="23" eb="25">
      <t>ガクセイ</t>
    </rPh>
    <rPh sb="27" eb="29">
      <t>コウリュウ</t>
    </rPh>
    <rPh sb="30" eb="33">
      <t>トショカン</t>
    </rPh>
    <rPh sb="33" eb="34">
      <t>トウ</t>
    </rPh>
    <rPh sb="35" eb="37">
      <t>ダイガク</t>
    </rPh>
    <rPh sb="37" eb="39">
      <t>シセツ</t>
    </rPh>
    <rPh sb="40" eb="42">
      <t>カツヨウ</t>
    </rPh>
    <phoneticPr fontId="2"/>
  </si>
  <si>
    <t>1～5回</t>
    <rPh sb="3" eb="4">
      <t>カイ</t>
    </rPh>
    <phoneticPr fontId="2"/>
  </si>
  <si>
    <t>問２２</t>
    <rPh sb="0" eb="1">
      <t>トイ</t>
    </rPh>
    <phoneticPr fontId="2"/>
  </si>
  <si>
    <t>自室からは出るが、家からは出ない</t>
  </si>
  <si>
    <t>16回以上</t>
    <rPh sb="2" eb="3">
      <t>カイ</t>
    </rPh>
    <rPh sb="3" eb="5">
      <t>イジョウ</t>
    </rPh>
    <phoneticPr fontId="2"/>
  </si>
  <si>
    <t>問５０</t>
    <rPh sb="0" eb="1">
      <t>トイ</t>
    </rPh>
    <phoneticPr fontId="2"/>
  </si>
  <si>
    <t>利用していない</t>
    <rPh sb="0" eb="2">
      <t>リヨウ</t>
    </rPh>
    <phoneticPr fontId="2"/>
  </si>
  <si>
    <t>Ｒ４</t>
  </si>
  <si>
    <t>働く場が少ない</t>
  </si>
  <si>
    <t>市から発信される情報はどこから入手していますか（最もあてはまるものを３つまで）</t>
    <rPh sb="24" eb="25">
      <t>モット</t>
    </rPh>
    <phoneticPr fontId="2"/>
  </si>
  <si>
    <t>11～15回</t>
    <rPh sb="5" eb="6">
      <t>カイ</t>
    </rPh>
    <phoneticPr fontId="2"/>
  </si>
  <si>
    <t>路線バス</t>
    <rPh sb="0" eb="2">
      <t>ロセン</t>
    </rPh>
    <phoneticPr fontId="2"/>
  </si>
  <si>
    <t>騒音・悪臭などの環境保全やごみの収集など生活環境が整っている</t>
  </si>
  <si>
    <t>自転車</t>
    <rPh sb="0" eb="3">
      <t>ジテンシャ</t>
    </rPh>
    <phoneticPr fontId="2"/>
  </si>
  <si>
    <t>芸術性・文化性が低い</t>
  </si>
  <si>
    <t>徒歩</t>
    <rPh sb="0" eb="2">
      <t>トホ</t>
    </rPh>
    <phoneticPr fontId="2"/>
  </si>
  <si>
    <t>道路や上下水道、居住環境などの基盤整備が整っている</t>
  </si>
  <si>
    <t>※回答比率の母数は、問５６で「２．住みにくいと思う」と回答した件数（Ｒ６は209件）</t>
    <rPh sb="1" eb="3">
      <t>カイトウ</t>
    </rPh>
    <rPh sb="3" eb="5">
      <t>ヒリツ</t>
    </rPh>
    <rPh sb="6" eb="8">
      <t>ボスウ</t>
    </rPh>
    <rPh sb="40" eb="41">
      <t>ケン</t>
    </rPh>
    <phoneticPr fontId="2"/>
  </si>
  <si>
    <t>文化・スポーツ施設が充実している</t>
  </si>
  <si>
    <t>その他</t>
  </si>
  <si>
    <t>子どもの教育環境が整っている</t>
  </si>
  <si>
    <t>子育ての負担軽減に関する取組がなされているかわからない</t>
  </si>
  <si>
    <t>人情が薄く、近所づきあいがあまりない</t>
  </si>
  <si>
    <t>芸術性・文化性が高い</t>
  </si>
  <si>
    <t>観光資源・特産物が豊富である</t>
  </si>
  <si>
    <t>商業施設が多く、買い物に便利である</t>
  </si>
  <si>
    <t>※回答比率の母数は、６５歳未満と回答した件数(Ｒ６は1,172件）</t>
    <rPh sb="1" eb="5">
      <t>カイトウヒリツ</t>
    </rPh>
    <rPh sb="13" eb="15">
      <t>ミマン</t>
    </rPh>
    <rPh sb="31" eb="32">
      <t>ケン</t>
    </rPh>
    <phoneticPr fontId="2"/>
  </si>
  <si>
    <t>交通事故や犯罪が少ない</t>
  </si>
  <si>
    <t>人情が厚く、近所づきあいがある</t>
  </si>
  <si>
    <t>福祉施設、福祉サービスが充実していない</t>
  </si>
  <si>
    <t>紙巻きたばこを吸っている</t>
  </si>
  <si>
    <t>観光資源・特産物が十分生かされていない</t>
  </si>
  <si>
    <t>商業施設が少なく、買い物に不便である</t>
  </si>
  <si>
    <t>道路や上下水道、居住環境などの基盤整備が不十分である</t>
  </si>
  <si>
    <t>問２７－１</t>
    <rPh sb="0" eb="1">
      <t>トイ</t>
    </rPh>
    <phoneticPr fontId="2"/>
  </si>
  <si>
    <t>上段：回答数
下段：回答比率</t>
  </si>
  <si>
    <t>子育てに対する支援が充実している</t>
  </si>
  <si>
    <t>６　雇用</t>
    <rPh sb="2" eb="4">
      <t>コヨウ</t>
    </rPh>
    <phoneticPr fontId="2"/>
  </si>
  <si>
    <t>福祉施設、福祉サービスが充実している</t>
  </si>
  <si>
    <t>町内会などの回覧板</t>
  </si>
  <si>
    <t>豊かな自然、みどりに恵まれている</t>
  </si>
  <si>
    <t>子育てに対する支援が不十分である</t>
  </si>
  <si>
    <t>その他</t>
    <rPh sb="2" eb="3">
      <t>タ</t>
    </rPh>
    <phoneticPr fontId="2"/>
  </si>
  <si>
    <t>夜間、休日などの救急医療体制が不十分である</t>
  </si>
  <si>
    <t>文化・スポーツ施設が充実していない</t>
  </si>
  <si>
    <t>問４</t>
    <rPh sb="0" eb="1">
      <t>トイ</t>
    </rPh>
    <phoneticPr fontId="2"/>
  </si>
  <si>
    <t>交通事故や犯罪が多い</t>
  </si>
  <si>
    <t>タクシー</t>
  </si>
  <si>
    <t>「広報ひろさき」などの広報活動による情報が役に立ったと思いますか</t>
    <rPh sb="27" eb="28">
      <t>オモ</t>
    </rPh>
    <phoneticPr fontId="2"/>
  </si>
  <si>
    <t>まちづくりやボランティア活動などの住民の自主的な活動が活発である</t>
  </si>
  <si>
    <t>７時間</t>
  </si>
  <si>
    <t>不満</t>
    <rPh sb="0" eb="2">
      <t>フマン</t>
    </rPh>
    <phoneticPr fontId="2"/>
  </si>
  <si>
    <t>どちらかといえば重要だと思う</t>
    <rPh sb="8" eb="10">
      <t>ジュウヨウ</t>
    </rPh>
    <rPh sb="12" eb="13">
      <t>オモ</t>
    </rPh>
    <phoneticPr fontId="2"/>
  </si>
  <si>
    <t>文化・芸術活動への参加もしくは、文化・芸術公演などの鑑賞をしていますか</t>
    <rPh sb="0" eb="2">
      <t>ブンカ</t>
    </rPh>
    <rPh sb="3" eb="5">
      <t>ゲイジュツ</t>
    </rPh>
    <rPh sb="5" eb="7">
      <t>カツドウ</t>
    </rPh>
    <rPh sb="9" eb="11">
      <t>サンカ</t>
    </rPh>
    <rPh sb="16" eb="18">
      <t>ブンカ</t>
    </rPh>
    <rPh sb="19" eb="21">
      <t>ゲイジュツ</t>
    </rPh>
    <rPh sb="21" eb="23">
      <t>コウエン</t>
    </rPh>
    <rPh sb="26" eb="28">
      <t>カンショウ</t>
    </rPh>
    <phoneticPr fontId="2"/>
  </si>
  <si>
    <t>市内で行われる文化イベントや四季のまつりなど地域の伝統行事や、城郭や神社仏閣、洋風建築など歴史的建造物等が、市の観光や産業の発展に活用されていると思いますか</t>
    <rPh sb="34" eb="38">
      <t>ジンジャブッカク</t>
    </rPh>
    <rPh sb="65" eb="67">
      <t>カツヨウ</t>
    </rPh>
    <phoneticPr fontId="2"/>
  </si>
  <si>
    <t>重要</t>
    <rPh sb="0" eb="2">
      <t>ジュウヨウ</t>
    </rPh>
    <phoneticPr fontId="2"/>
  </si>
  <si>
    <t>問３１</t>
    <rPh sb="0" eb="1">
      <t>トイ</t>
    </rPh>
    <phoneticPr fontId="2"/>
  </si>
  <si>
    <t>問１</t>
    <rPh sb="0" eb="1">
      <t>ト</t>
    </rPh>
    <phoneticPr fontId="2"/>
  </si>
  <si>
    <t>１　学び</t>
    <rPh sb="2" eb="3">
      <t>マナ</t>
    </rPh>
    <phoneticPr fontId="2"/>
  </si>
  <si>
    <t>問７</t>
    <rPh sb="0" eb="1">
      <t>トイ</t>
    </rPh>
    <phoneticPr fontId="2"/>
  </si>
  <si>
    <t>３　子育て</t>
    <rPh sb="2" eb="4">
      <t>コソダ</t>
    </rPh>
    <phoneticPr fontId="2"/>
  </si>
  <si>
    <t>４　健康・医療</t>
    <rPh sb="2" eb="4">
      <t>ケンコウ</t>
    </rPh>
    <rPh sb="5" eb="7">
      <t>イリョウ</t>
    </rPh>
    <phoneticPr fontId="2"/>
  </si>
  <si>
    <t>５　福祉</t>
    <rPh sb="2" eb="4">
      <t>フクシ</t>
    </rPh>
    <phoneticPr fontId="2"/>
  </si>
  <si>
    <t>参加して
いない</t>
    <rPh sb="0" eb="2">
      <t>サンカ</t>
    </rPh>
    <phoneticPr fontId="2"/>
  </si>
  <si>
    <t>必要性は感じない</t>
    <rPh sb="0" eb="3">
      <t>ヒツヨウセイ</t>
    </rPh>
    <rPh sb="4" eb="5">
      <t>カン</t>
    </rPh>
    <phoneticPr fontId="2"/>
  </si>
  <si>
    <t>幼児教育や保育サービスが整っていると思いますか</t>
  </si>
  <si>
    <t>必要性は感じるが、何をすればよいのかわからない</t>
    <rPh sb="0" eb="3">
      <t>ヒツヨウセイ</t>
    </rPh>
    <rPh sb="4" eb="5">
      <t>カン</t>
    </rPh>
    <rPh sb="9" eb="10">
      <t>ナニ</t>
    </rPh>
    <phoneticPr fontId="2"/>
  </si>
  <si>
    <t>市が実施している介護予防事業について知らない</t>
    <rPh sb="0" eb="1">
      <t>シ</t>
    </rPh>
    <rPh sb="2" eb="4">
      <t>ジッシ</t>
    </rPh>
    <rPh sb="8" eb="10">
      <t>カイゴ</t>
    </rPh>
    <rPh sb="10" eb="12">
      <t>ヨボウ</t>
    </rPh>
    <rPh sb="12" eb="14">
      <t>ジギョウ</t>
    </rPh>
    <rPh sb="18" eb="19">
      <t>シ</t>
    </rPh>
    <phoneticPr fontId="2"/>
  </si>
  <si>
    <t>参加する時間がない</t>
    <rPh sb="0" eb="2">
      <t>サンカ</t>
    </rPh>
    <rPh sb="4" eb="6">
      <t>ジカン</t>
    </rPh>
    <phoneticPr fontId="2"/>
  </si>
  <si>
    <t>参加するための交通手段がない</t>
    <rPh sb="0" eb="2">
      <t>サンカ</t>
    </rPh>
    <rPh sb="7" eb="9">
      <t>コウツウ</t>
    </rPh>
    <rPh sb="9" eb="11">
      <t>シュダン</t>
    </rPh>
    <phoneticPr fontId="2"/>
  </si>
  <si>
    <t>参加するのがおっくうである</t>
    <rPh sb="0" eb="2">
      <t>サンカ</t>
    </rPh>
    <phoneticPr fontId="2"/>
  </si>
  <si>
    <t>よく参加（活用）する</t>
    <rPh sb="2" eb="4">
      <t>サンカ</t>
    </rPh>
    <rPh sb="5" eb="7">
      <t>カツヨウ</t>
    </rPh>
    <phoneticPr fontId="2"/>
  </si>
  <si>
    <t>１日３食
食べる</t>
  </si>
  <si>
    <t>ときどき参加（活用）する</t>
    <rPh sb="4" eb="6">
      <t>サンカ</t>
    </rPh>
    <rPh sb="7" eb="9">
      <t>カツヨウ</t>
    </rPh>
    <phoneticPr fontId="2"/>
  </si>
  <si>
    <t>「アイデアポスト」や、「パブリックコメント」、「市政懇談会」などの広聴事業のほか、各事業における意見交換会や住民説明会など、市民が市政について自由に意見や提案を言える機会が十分に確保されていると思いますか</t>
  </si>
  <si>
    <t>問９</t>
    <rPh sb="0" eb="1">
      <t>トイ</t>
    </rPh>
    <phoneticPr fontId="2"/>
  </si>
  <si>
    <t>ほとんど参加（活用）しない</t>
    <rPh sb="4" eb="6">
      <t>サンカ</t>
    </rPh>
    <rPh sb="7" eb="9">
      <t>カツヨウ</t>
    </rPh>
    <phoneticPr fontId="2"/>
  </si>
  <si>
    <t>問１３</t>
    <rPh sb="0" eb="1">
      <t>トイ</t>
    </rPh>
    <phoneticPr fontId="2"/>
  </si>
  <si>
    <t>参加（活用）しない</t>
    <rPh sb="0" eb="2">
      <t>サンカ</t>
    </rPh>
    <rPh sb="3" eb="5">
      <t>カツヨウ</t>
    </rPh>
    <phoneticPr fontId="2"/>
  </si>
  <si>
    <t>弘前市ホームページ</t>
  </si>
  <si>
    <t>参加（活用）する</t>
    <rPh sb="0" eb="2">
      <t>サンカ</t>
    </rPh>
    <rPh sb="3" eb="5">
      <t>カツヨウ</t>
    </rPh>
    <phoneticPr fontId="2"/>
  </si>
  <si>
    <t>よく参加
している</t>
    <rPh sb="2" eb="4">
      <t>サンカ</t>
    </rPh>
    <phoneticPr fontId="2"/>
  </si>
  <si>
    <t>市民・町会・学生・企業等・行政がお互いに連携し、協力し合いながらまちづくりに取り組んでいると思いますか</t>
  </si>
  <si>
    <t>ときどき
参加
している</t>
    <rPh sb="5" eb="7">
      <t>サンカ</t>
    </rPh>
    <phoneticPr fontId="2"/>
  </si>
  <si>
    <t>参加
している</t>
    <rPh sb="0" eb="2">
      <t>サンカ</t>
    </rPh>
    <phoneticPr fontId="2"/>
  </si>
  <si>
    <t>そう
思わない</t>
    <rPh sb="3" eb="4">
      <t>オモ</t>
    </rPh>
    <phoneticPr fontId="2"/>
  </si>
  <si>
    <t>問４５</t>
    <rPh sb="0" eb="1">
      <t>トイ</t>
    </rPh>
    <phoneticPr fontId="2"/>
  </si>
  <si>
    <t>どちらかといえば
不満</t>
    <rPh sb="9" eb="10">
      <t>フ</t>
    </rPh>
    <rPh sb="10" eb="11">
      <t>マン</t>
    </rPh>
    <phoneticPr fontId="2"/>
  </si>
  <si>
    <t>ゆっくりと
よくかんで
食べる</t>
  </si>
  <si>
    <t>感じて
いない</t>
    <rPh sb="0" eb="1">
      <t>カン</t>
    </rPh>
    <phoneticPr fontId="2"/>
  </si>
  <si>
    <t>重要だと
思う</t>
    <rPh sb="0" eb="2">
      <t>ジュウヨウ</t>
    </rPh>
    <rPh sb="5" eb="6">
      <t>オモ</t>
    </rPh>
    <phoneticPr fontId="2"/>
  </si>
  <si>
    <t>問３３</t>
    <rPh sb="0" eb="1">
      <t>トイ</t>
    </rPh>
    <phoneticPr fontId="2"/>
  </si>
  <si>
    <t>無回答</t>
  </si>
  <si>
    <t>吸って
いない</t>
    <rPh sb="0" eb="1">
      <t>ス</t>
    </rPh>
    <phoneticPr fontId="2"/>
  </si>
  <si>
    <t>どちらかと
いえば
満足</t>
    <rPh sb="10" eb="11">
      <t>マン</t>
    </rPh>
    <rPh sb="11" eb="12">
      <t>アシ</t>
    </rPh>
    <phoneticPr fontId="2"/>
  </si>
  <si>
    <t>参加
したい</t>
    <rPh sb="0" eb="2">
      <t>サンカ</t>
    </rPh>
    <phoneticPr fontId="2"/>
  </si>
  <si>
    <t>参加
したくない</t>
    <rPh sb="0" eb="2">
      <t>サンカ</t>
    </rPh>
    <phoneticPr fontId="2"/>
  </si>
  <si>
    <t>まあよい</t>
  </si>
  <si>
    <t>あまりよくない</t>
  </si>
  <si>
    <t>弘前市フェイスブック</t>
  </si>
  <si>
    <t>よくない</t>
  </si>
  <si>
    <t>問５９</t>
    <rPh sb="0" eb="1">
      <t>トイ</t>
    </rPh>
    <phoneticPr fontId="2"/>
  </si>
  <si>
    <t>９時間以上</t>
    <rPh sb="1" eb="3">
      <t>ジカン</t>
    </rPh>
    <rPh sb="3" eb="5">
      <t>イジョウ</t>
    </rPh>
    <phoneticPr fontId="2"/>
  </si>
  <si>
    <t>問２０</t>
    <rPh sb="0" eb="1">
      <t>トイ</t>
    </rPh>
    <phoneticPr fontId="2"/>
  </si>
  <si>
    <t>ぜひ来てほしい</t>
    <rPh sb="2" eb="3">
      <t>キ</t>
    </rPh>
    <phoneticPr fontId="2"/>
  </si>
  <si>
    <t>新聞</t>
  </si>
  <si>
    <t>多子家族世帯への優遇に関する取組がなされている</t>
  </si>
  <si>
    <t>来てほしい</t>
    <rPh sb="0" eb="1">
      <t>キ</t>
    </rPh>
    <phoneticPr fontId="2"/>
  </si>
  <si>
    <t>あまり来てほしくない</t>
    <rPh sb="3" eb="4">
      <t>キ</t>
    </rPh>
    <phoneticPr fontId="2"/>
  </si>
  <si>
    <t>問１１</t>
    <rPh sb="0" eb="1">
      <t>トイ</t>
    </rPh>
    <phoneticPr fontId="2"/>
  </si>
  <si>
    <t>来てほしくない</t>
    <rPh sb="0" eb="1">
      <t>キ</t>
    </rPh>
    <phoneticPr fontId="2"/>
  </si>
  <si>
    <t>１0　安全・安心</t>
    <rPh sb="3" eb="5">
      <t>アンゼン</t>
    </rPh>
    <rPh sb="6" eb="8">
      <t>アンシン</t>
    </rPh>
    <phoneticPr fontId="2"/>
  </si>
  <si>
    <t>問２</t>
    <rPh sb="0" eb="1">
      <t>ト</t>
    </rPh>
    <phoneticPr fontId="2"/>
  </si>
  <si>
    <t>問１５</t>
    <rPh sb="0" eb="1">
      <t>トイ</t>
    </rPh>
    <phoneticPr fontId="2"/>
  </si>
  <si>
    <t>問８</t>
    <rPh sb="0" eb="1">
      <t>トイ</t>
    </rPh>
    <phoneticPr fontId="2"/>
  </si>
  <si>
    <t>問１２</t>
    <rPh sb="0" eb="1">
      <t>トイ</t>
    </rPh>
    <phoneticPr fontId="2"/>
  </si>
  <si>
    <t>よい</t>
  </si>
  <si>
    <t>７　商工業</t>
    <rPh sb="2" eb="5">
      <t>ショウコウギョウ</t>
    </rPh>
    <phoneticPr fontId="2"/>
  </si>
  <si>
    <t>８　観光</t>
    <rPh sb="2" eb="4">
      <t>カンコウ</t>
    </rPh>
    <phoneticPr fontId="2"/>
  </si>
  <si>
    <t>９　環境・エネルギー</t>
    <rPh sb="2" eb="4">
      <t>カンキョウ</t>
    </rPh>
    <phoneticPr fontId="2"/>
  </si>
  <si>
    <t>１１　雪対策</t>
    <rPh sb="3" eb="4">
      <t>ユキ</t>
    </rPh>
    <rPh sb="4" eb="6">
      <t>タイサク</t>
    </rPh>
    <phoneticPr fontId="2"/>
  </si>
  <si>
    <t>問８－１　</t>
    <rPh sb="0" eb="1">
      <t>トイ</t>
    </rPh>
    <phoneticPr fontId="2"/>
  </si>
  <si>
    <t>１２　都市基盤</t>
    <rPh sb="3" eb="5">
      <t>トシ</t>
    </rPh>
    <rPh sb="5" eb="7">
      <t>キバン</t>
    </rPh>
    <phoneticPr fontId="2"/>
  </si>
  <si>
    <t>安全な水道水をいつでも利用できることについて</t>
  </si>
  <si>
    <t>物事を前向きに考えるようにしている</t>
    <rPh sb="0" eb="2">
      <t>モノゴト</t>
    </rPh>
    <rPh sb="3" eb="5">
      <t>マエム</t>
    </rPh>
    <rPh sb="7" eb="8">
      <t>カンガ</t>
    </rPh>
    <phoneticPr fontId="2"/>
  </si>
  <si>
    <t>１３　景観・文化財</t>
    <rPh sb="3" eb="5">
      <t>ケイカン</t>
    </rPh>
    <rPh sb="6" eb="9">
      <t>ブンカザイ</t>
    </rPh>
    <phoneticPr fontId="2"/>
  </si>
  <si>
    <t>道路施設の補修や整備など、道路の安全・安心について</t>
    <rPh sb="2" eb="4">
      <t>シセツ</t>
    </rPh>
    <rPh sb="5" eb="7">
      <t>ホシュウ</t>
    </rPh>
    <rPh sb="8" eb="10">
      <t>セイビ</t>
    </rPh>
    <rPh sb="13" eb="15">
      <t>ドウロ</t>
    </rPh>
    <phoneticPr fontId="2"/>
  </si>
  <si>
    <t>問３７</t>
    <rPh sb="0" eb="1">
      <t>トイ</t>
    </rPh>
    <phoneticPr fontId="2"/>
  </si>
  <si>
    <t>１４　市民協働</t>
    <rPh sb="3" eb="5">
      <t>シミン</t>
    </rPh>
    <rPh sb="5" eb="7">
      <t>キョウドウ</t>
    </rPh>
    <phoneticPr fontId="2"/>
  </si>
  <si>
    <t>１５　その他</t>
    <rPh sb="5" eb="6">
      <t>タ</t>
    </rPh>
    <phoneticPr fontId="2"/>
  </si>
  <si>
    <t>鉄道</t>
    <rPh sb="0" eb="2">
      <t>テツドウ</t>
    </rPh>
    <phoneticPr fontId="2"/>
  </si>
  <si>
    <t>あまり
参加
していない</t>
    <rPh sb="4" eb="6">
      <t>サンカ</t>
    </rPh>
    <phoneticPr fontId="2"/>
  </si>
  <si>
    <t>意識している</t>
    <rPh sb="0" eb="2">
      <t>イシキ</t>
    </rPh>
    <phoneticPr fontId="2"/>
  </si>
  <si>
    <t>どちらかというと意識している</t>
    <rPh sb="8" eb="10">
      <t>イシキ</t>
    </rPh>
    <phoneticPr fontId="2"/>
  </si>
  <si>
    <t>魅力的でない</t>
    <rPh sb="0" eb="3">
      <t>ミリョクテキ</t>
    </rPh>
    <phoneticPr fontId="2"/>
  </si>
  <si>
    <t>どちらかというと意識していない</t>
    <rPh sb="8" eb="10">
      <t>イシキ</t>
    </rPh>
    <phoneticPr fontId="2"/>
  </si>
  <si>
    <t>意識していない</t>
    <rPh sb="0" eb="2">
      <t>イシキ</t>
    </rPh>
    <phoneticPr fontId="2"/>
  </si>
  <si>
    <t>自室からほとんど出ない</t>
  </si>
  <si>
    <t>該当する人はいない</t>
  </si>
  <si>
    <t>自分の健康状態をどう思いますか</t>
  </si>
  <si>
    <t>ある</t>
  </si>
  <si>
    <t>ない</t>
  </si>
  <si>
    <t>家庭での定期的な血圧測定</t>
  </si>
  <si>
    <t>問１９</t>
    <rPh sb="0" eb="1">
      <t>トイ</t>
    </rPh>
    <phoneticPr fontId="2"/>
  </si>
  <si>
    <t>あてはまるものはない</t>
  </si>
  <si>
    <t>問２４</t>
    <rPh sb="0" eb="1">
      <t>トイ</t>
    </rPh>
    <phoneticPr fontId="2"/>
  </si>
  <si>
    <t>塩分を
控える</t>
  </si>
  <si>
    <t>間食を
控える</t>
  </si>
  <si>
    <t>以前は利用していたが、過去数年間利用していない</t>
    <rPh sb="0" eb="2">
      <t>イゼン</t>
    </rPh>
    <rPh sb="3" eb="5">
      <t>リヨウ</t>
    </rPh>
    <rPh sb="11" eb="13">
      <t>カコ</t>
    </rPh>
    <rPh sb="13" eb="16">
      <t>スウネンカン</t>
    </rPh>
    <rPh sb="16" eb="18">
      <t>リヨウ</t>
    </rPh>
    <phoneticPr fontId="2"/>
  </si>
  <si>
    <t>毎日食べている</t>
  </si>
  <si>
    <t>問３６</t>
    <rPh sb="0" eb="1">
      <t>トイ</t>
    </rPh>
    <phoneticPr fontId="2"/>
  </si>
  <si>
    <t>問３８</t>
    <rPh sb="0" eb="1">
      <t>トイ</t>
    </rPh>
    <phoneticPr fontId="2"/>
  </si>
  <si>
    <t>仕事</t>
    <rPh sb="0" eb="2">
      <t>シゴト</t>
    </rPh>
    <phoneticPr fontId="2"/>
  </si>
  <si>
    <t>趣味</t>
    <rPh sb="0" eb="2">
      <t>シュミ</t>
    </rPh>
    <phoneticPr fontId="2"/>
  </si>
  <si>
    <t>人との交流</t>
    <rPh sb="0" eb="1">
      <t>ヒト</t>
    </rPh>
    <rPh sb="3" eb="5">
      <t>コウリュウ</t>
    </rPh>
    <phoneticPr fontId="2"/>
  </si>
  <si>
    <t>そう思った理由をお答えください
（複数回答）</t>
  </si>
  <si>
    <t>昨年度、一度でも弘前市の文化財（建造物・城跡・縄文遺跡・庭園）を訪れましたか</t>
    <rPh sb="4" eb="6">
      <t>イチド</t>
    </rPh>
    <rPh sb="20" eb="22">
      <t>ジョウセキ</t>
    </rPh>
    <rPh sb="23" eb="25">
      <t>ジョウモン</t>
    </rPh>
    <rPh sb="25" eb="27">
      <t>イセキ</t>
    </rPh>
    <rPh sb="28" eb="30">
      <t>テイエン</t>
    </rPh>
    <phoneticPr fontId="2"/>
  </si>
  <si>
    <t>問５６</t>
    <rPh sb="0" eb="1">
      <t>トイ</t>
    </rPh>
    <phoneticPr fontId="2"/>
  </si>
  <si>
    <t>問２５</t>
    <rPh sb="0" eb="1">
      <t>トイ</t>
    </rPh>
    <phoneticPr fontId="2"/>
  </si>
  <si>
    <t>問３０</t>
    <rPh sb="0" eb="1">
      <t>トイ</t>
    </rPh>
    <phoneticPr fontId="2"/>
  </si>
  <si>
    <t>問３２</t>
    <rPh sb="0" eb="1">
      <t>トイ</t>
    </rPh>
    <phoneticPr fontId="2"/>
  </si>
  <si>
    <t>Ｒ５</t>
  </si>
  <si>
    <t>問３４</t>
    <rPh sb="0" eb="1">
      <t>トイ</t>
    </rPh>
    <phoneticPr fontId="2"/>
  </si>
  <si>
    <t>問３５</t>
    <rPh sb="0" eb="1">
      <t>トイ</t>
    </rPh>
    <phoneticPr fontId="2"/>
  </si>
  <si>
    <t>問４０</t>
    <rPh sb="0" eb="1">
      <t>トイ</t>
    </rPh>
    <phoneticPr fontId="2"/>
  </si>
  <si>
    <t>問４１</t>
    <rPh sb="0" eb="1">
      <t>トイ</t>
    </rPh>
    <phoneticPr fontId="2"/>
  </si>
  <si>
    <t>問４２</t>
    <rPh sb="0" eb="1">
      <t>トイ</t>
    </rPh>
    <phoneticPr fontId="2"/>
  </si>
  <si>
    <t>加熱式たばこを吸っている</t>
    <rPh sb="0" eb="2">
      <t>カネツ</t>
    </rPh>
    <rPh sb="2" eb="3">
      <t>シキ</t>
    </rPh>
    <rPh sb="7" eb="8">
      <t>ス</t>
    </rPh>
    <phoneticPr fontId="2"/>
  </si>
  <si>
    <t>問２３</t>
    <rPh sb="0" eb="1">
      <t>トイ</t>
    </rPh>
    <phoneticPr fontId="2"/>
  </si>
  <si>
    <t>問４３</t>
    <rPh sb="0" eb="1">
      <t>トイ</t>
    </rPh>
    <phoneticPr fontId="2"/>
  </si>
  <si>
    <t>問５１</t>
    <rPh sb="0" eb="1">
      <t>トイ</t>
    </rPh>
    <phoneticPr fontId="2"/>
  </si>
  <si>
    <t>いいえ</t>
  </si>
  <si>
    <t>問２１</t>
    <rPh sb="0" eb="1">
      <t>トイ</t>
    </rPh>
    <phoneticPr fontId="2"/>
  </si>
  <si>
    <t>問２３－１</t>
    <rPh sb="0" eb="1">
      <t>トイ</t>
    </rPh>
    <phoneticPr fontId="2"/>
  </si>
  <si>
    <t>魅力的</t>
    <rPh sb="0" eb="3">
      <t>ミリョクテキ</t>
    </rPh>
    <phoneticPr fontId="2"/>
  </si>
  <si>
    <t>※回答比率の母数は、問２７－１で「２．参加したくない」、問２７－２で「２．参加していない」と回答した件数(Ｒ６は1,257件）</t>
    <rPh sb="1" eb="5">
      <t>カイトウヒリツ</t>
    </rPh>
    <rPh sb="6" eb="8">
      <t>ボスウ</t>
    </rPh>
    <rPh sb="28" eb="29">
      <t>トイ</t>
    </rPh>
    <phoneticPr fontId="2"/>
  </si>
  <si>
    <t>どちらかと
いえば
魅力的</t>
    <rPh sb="10" eb="13">
      <t>ミリョクテキ</t>
    </rPh>
    <phoneticPr fontId="2"/>
  </si>
  <si>
    <t>子育てしやすいまちだと思いますか</t>
  </si>
  <si>
    <t>どちらかといえば
魅力的でない</t>
    <rPh sb="9" eb="12">
      <t>ミリョクテキ</t>
    </rPh>
    <phoneticPr fontId="2"/>
  </si>
  <si>
    <t>定期的に健（検）診を受診している</t>
    <rPh sb="6" eb="7">
      <t>ケン</t>
    </rPh>
    <phoneticPr fontId="2"/>
  </si>
  <si>
    <t>ここ１か月間、あなたの１日の平均睡眠時間はどのくらいですか</t>
  </si>
  <si>
    <t>問４８</t>
    <rPh sb="0" eb="1">
      <t>トイ</t>
    </rPh>
    <phoneticPr fontId="2"/>
  </si>
  <si>
    <t>満足</t>
    <rPh sb="0" eb="2">
      <t>マンゾク</t>
    </rPh>
    <phoneticPr fontId="2"/>
  </si>
  <si>
    <t>どちらかと
いえば
満足</t>
    <rPh sb="10" eb="12">
      <t>マンゾク</t>
    </rPh>
    <phoneticPr fontId="2"/>
  </si>
  <si>
    <t>問５７</t>
    <rPh sb="0" eb="1">
      <t>トイ</t>
    </rPh>
    <phoneticPr fontId="2"/>
  </si>
  <si>
    <t>どちらかといえば重要だと思わない</t>
    <rPh sb="8" eb="10">
      <t>ジュウヨウ</t>
    </rPh>
    <rPh sb="12" eb="13">
      <t>オモ</t>
    </rPh>
    <phoneticPr fontId="2"/>
  </si>
  <si>
    <t>問４７</t>
    <rPh sb="0" eb="1">
      <t>トイ</t>
    </rPh>
    <phoneticPr fontId="2"/>
  </si>
  <si>
    <t>健康のために行っていることは
ありますか（複数回答）</t>
    <rPh sb="6" eb="7">
      <t>オコナ</t>
    </rPh>
    <phoneticPr fontId="2"/>
  </si>
  <si>
    <t>食事について気をつけていることは
ありますか（複数回答）</t>
  </si>
  <si>
    <t>家族やペット</t>
    <rPh sb="0" eb="2">
      <t>カゾク</t>
    </rPh>
    <phoneticPr fontId="2"/>
  </si>
  <si>
    <t>健康づくり</t>
    <rPh sb="0" eb="2">
      <t>ケンコウ</t>
    </rPh>
    <phoneticPr fontId="2"/>
  </si>
  <si>
    <t>住みにくいと思う理由をお答えください（最もあてはまるものを３つまで）</t>
  </si>
  <si>
    <t>就寝前のスマホ・ゲームの使用を控える</t>
  </si>
  <si>
    <t>弘前市エックス（旧ツイッター）</t>
  </si>
  <si>
    <t>社会参加・貢献</t>
    <rPh sb="0" eb="4">
      <t>シャカイサンカ</t>
    </rPh>
    <rPh sb="5" eb="7">
      <t>コウケン</t>
    </rPh>
    <phoneticPr fontId="2"/>
  </si>
  <si>
    <t>よく利用
している</t>
    <rPh sb="2" eb="4">
      <t>リヨウ</t>
    </rPh>
    <phoneticPr fontId="2"/>
  </si>
  <si>
    <t>道路網の整備などによる交通アクセスの利便性について</t>
    <rPh sb="2" eb="3">
      <t>モウ</t>
    </rPh>
    <rPh sb="11" eb="13">
      <t>コウツウ</t>
    </rPh>
    <rPh sb="18" eb="21">
      <t>リベンセイ</t>
    </rPh>
    <phoneticPr fontId="2"/>
  </si>
  <si>
    <t>生の果物を毎日とっている</t>
  </si>
  <si>
    <t>問１６</t>
    <rPh sb="0" eb="1">
      <t>トイ</t>
    </rPh>
    <phoneticPr fontId="2"/>
  </si>
  <si>
    <t>たまに利用
している</t>
    <rPh sb="3" eb="5">
      <t>リヨウ</t>
    </rPh>
    <phoneticPr fontId="2"/>
  </si>
  <si>
    <t>子育てに係る負担が軽減されていると思いますか</t>
  </si>
  <si>
    <t>社会活動（町内会、ボランティア、趣味等）に参加する　　</t>
    <rPh sb="5" eb="8">
      <t>チョウナイカイ</t>
    </rPh>
    <rPh sb="16" eb="18">
      <t>シュミ</t>
    </rPh>
    <rPh sb="18" eb="19">
      <t>トウ</t>
    </rPh>
    <phoneticPr fontId="2"/>
  </si>
  <si>
    <t>運動習慣の継続（週２回、１回３０分以上の運動を１年以上）</t>
    <rPh sb="5" eb="7">
      <t>ケイゾク</t>
    </rPh>
    <phoneticPr fontId="2"/>
  </si>
  <si>
    <t>腹八分目をこころがけている</t>
    <rPh sb="0" eb="1">
      <t>ハラ</t>
    </rPh>
    <rPh sb="1" eb="4">
      <t>ハチブンメ</t>
    </rPh>
    <phoneticPr fontId="2"/>
  </si>
  <si>
    <t>食品購入の際などにエネルギー、塩分などの栄養成分表示を参考にする</t>
  </si>
  <si>
    <t>-</t>
  </si>
  <si>
    <t>問１４</t>
    <rPh sb="0" eb="1">
      <t>トイ</t>
    </rPh>
    <phoneticPr fontId="2"/>
  </si>
  <si>
    <t>問１８</t>
    <rPh sb="0" eb="1">
      <t>トイ</t>
    </rPh>
    <phoneticPr fontId="2"/>
  </si>
  <si>
    <t>問２８</t>
    <rPh sb="0" eb="1">
      <t>トイ</t>
    </rPh>
    <phoneticPr fontId="2"/>
  </si>
  <si>
    <t>問２９</t>
    <rPh sb="0" eb="1">
      <t>トイ</t>
    </rPh>
    <phoneticPr fontId="2"/>
  </si>
  <si>
    <t>問４６</t>
    <rPh sb="0" eb="1">
      <t>トイ</t>
    </rPh>
    <phoneticPr fontId="2"/>
  </si>
  <si>
    <t>問５５</t>
    <rPh sb="0" eb="1">
      <t>トイ</t>
    </rPh>
    <phoneticPr fontId="2"/>
  </si>
  <si>
    <t>雪対策、
除雪が不十分である</t>
  </si>
  <si>
    <t>どちらかといえば
不満</t>
    <rPh sb="9" eb="11">
      <t>フマン</t>
    </rPh>
    <phoneticPr fontId="2"/>
  </si>
  <si>
    <t>アンケート実施なし</t>
  </si>
  <si>
    <t>※回答形式が変更となったため、令和５・４年度について再集計しました。</t>
    <rPh sb="3" eb="5">
      <t>ケイシキ</t>
    </rPh>
    <rPh sb="26" eb="29">
      <t>サイシュウケイ</t>
    </rPh>
    <phoneticPr fontId="2"/>
  </si>
  <si>
    <t>興味がないので調べない</t>
  </si>
  <si>
    <t>Ｒ６</t>
  </si>
  <si>
    <t>生涯学習施設（公民館、図書館、博物館など）を利用したことがありますか</t>
  </si>
  <si>
    <t>問３</t>
    <rPh sb="0" eb="1">
      <t>トイ</t>
    </rPh>
    <phoneticPr fontId="2"/>
  </si>
  <si>
    <t>町会や公民館、学校（コミュニティ・スクールの活動を含む）やPTA、NPO・ボランティア団体、企業などが行う地域の活動やイベントに参加していますか</t>
    <rPh sb="0" eb="2">
      <t>チョウカイ</t>
    </rPh>
    <rPh sb="3" eb="6">
      <t>コウミンカン</t>
    </rPh>
    <rPh sb="7" eb="9">
      <t>ガッコウ</t>
    </rPh>
    <rPh sb="22" eb="24">
      <t>カツドウ</t>
    </rPh>
    <rPh sb="25" eb="26">
      <t>フク</t>
    </rPh>
    <rPh sb="43" eb="45">
      <t>ダンタイ</t>
    </rPh>
    <rPh sb="46" eb="48">
      <t>キギョウ</t>
    </rPh>
    <rPh sb="51" eb="52">
      <t>オコナ</t>
    </rPh>
    <rPh sb="53" eb="55">
      <t>チイキ</t>
    </rPh>
    <rPh sb="56" eb="58">
      <t>カツドウ</t>
    </rPh>
    <rPh sb="64" eb="66">
      <t>サンカ</t>
    </rPh>
    <phoneticPr fontId="2"/>
  </si>
  <si>
    <t>問６</t>
    <rPh sb="0" eb="1">
      <t>トイ</t>
    </rPh>
    <phoneticPr fontId="2"/>
  </si>
  <si>
    <t>週１回以上運動（散歩やジョギング、ストレッチ、筋トレ、ヨガなどの体を動かすこと）やスポーツをしていますか</t>
  </si>
  <si>
    <t>弘前の景観保全の取組について重要だと思いますか</t>
  </si>
  <si>
    <r>
      <t>※問５６で「１．住みよいと思う」と回答した方のみ</t>
    </r>
    <r>
      <rPr>
        <sz val="8"/>
        <color theme="1"/>
        <rFont val="ＭＳ Ｐゴシック"/>
        <family val="3"/>
        <charset val="128"/>
      </rPr>
      <t xml:space="preserve">
上段：回答数
下段：回答比率</t>
    </r>
    <rPh sb="1" eb="2">
      <t>トイ</t>
    </rPh>
    <rPh sb="8" eb="9">
      <t>ス</t>
    </rPh>
    <rPh sb="13" eb="14">
      <t>オモ</t>
    </rPh>
    <rPh sb="17" eb="19">
      <t>カイトウ</t>
    </rPh>
    <rPh sb="21" eb="22">
      <t>カタ</t>
    </rPh>
    <phoneticPr fontId="2"/>
  </si>
  <si>
    <t>弘前市の良いところを市外の人に伝えたいと思いますか</t>
  </si>
  <si>
    <t>サラダ、煮物、和え物、炒め物などの野菜のおかずを、小鉢や小皿で１日５皿分以上とっている</t>
  </si>
  <si>
    <r>
      <t xml:space="preserve">※問８で「１．そう思う」「２．どちらかといえばそう思う」と回答した方のみ
</t>
    </r>
    <r>
      <rPr>
        <sz val="8"/>
        <color theme="1"/>
        <rFont val="ＭＳ Ｐゴシック"/>
        <family val="3"/>
        <charset val="128"/>
      </rPr>
      <t>上段：回答数
下段：回答比率</t>
    </r>
    <rPh sb="29" eb="31">
      <t>カイトウ</t>
    </rPh>
    <rPh sb="33" eb="34">
      <t>カタ</t>
    </rPh>
    <phoneticPr fontId="2"/>
  </si>
  <si>
    <t>負担が軽減されていると思う理由をお答えください
（複数回答）</t>
  </si>
  <si>
    <r>
      <t xml:space="preserve">※問８で「４．どちらかといえばそう思わない」「５．そう思わない」と回答した方のみ
</t>
    </r>
    <r>
      <rPr>
        <sz val="8"/>
        <color theme="1"/>
        <rFont val="ＭＳ Ｐゴシック"/>
        <family val="3"/>
        <charset val="128"/>
      </rPr>
      <t>上段：回答数
下段：回答比率</t>
    </r>
    <rPh sb="33" eb="35">
      <t>カイトウ</t>
    </rPh>
    <rPh sb="37" eb="38">
      <t>カタ</t>
    </rPh>
    <phoneticPr fontId="2"/>
  </si>
  <si>
    <t>問８－２</t>
    <rPh sb="0" eb="1">
      <t>トイ</t>
    </rPh>
    <phoneticPr fontId="2"/>
  </si>
  <si>
    <t>保育料などの軽減に関する取組がなされている</t>
  </si>
  <si>
    <t>医療費の軽減に関する取組がなされている</t>
  </si>
  <si>
    <t>子育て支援サービスや施設の数が充実している</t>
  </si>
  <si>
    <t>保育料などの軽減に関する取組が不十分</t>
    <rPh sb="6" eb="8">
      <t>ケイゲン</t>
    </rPh>
    <phoneticPr fontId="2"/>
  </si>
  <si>
    <t>多子家族世帯への優遇に関する取組が不十分</t>
  </si>
  <si>
    <t>子育て支援サービスや施設の数が不十分</t>
  </si>
  <si>
    <t>問１０</t>
    <rPh sb="0" eb="1">
      <t>トイ</t>
    </rPh>
    <phoneticPr fontId="2"/>
  </si>
  <si>
    <t>普段は家にいるが、近所のコンビニなどには出かける</t>
  </si>
  <si>
    <r>
      <t>習慣的</t>
    </r>
    <r>
      <rPr>
        <vertAlign val="superscript"/>
        <sz val="8"/>
        <color theme="1"/>
        <rFont val="ＭＳ Ｐゴシック"/>
        <family val="3"/>
        <charset val="128"/>
      </rPr>
      <t>※</t>
    </r>
    <r>
      <rPr>
        <sz val="8"/>
        <color theme="1"/>
        <rFont val="ＭＳ Ｐゴシック"/>
        <family val="3"/>
        <charset val="128"/>
      </rPr>
      <t>にたばこを吸っていますか
※習慣的に吸っているとは、毎日吸う、または時々吸う日があることをいいます</t>
    </r>
    <rPh sb="0" eb="3">
      <t>シュウカンテキ</t>
    </rPh>
    <rPh sb="3" eb="4">
      <t>コメジルシ</t>
    </rPh>
    <rPh sb="9" eb="10">
      <t>ス</t>
    </rPh>
    <phoneticPr fontId="2"/>
  </si>
  <si>
    <t>紙巻きたばこと加熱式たばこを両方吸っている</t>
  </si>
  <si>
    <t>睡眠による休養を十分にとれていますか</t>
  </si>
  <si>
    <t>５時間以下</t>
  </si>
  <si>
    <t>６時間</t>
  </si>
  <si>
    <t>８時間</t>
  </si>
  <si>
    <t>「男性は仕事、女性は家庭」という考え方についてどう思いますか</t>
    <rPh sb="1" eb="3">
      <t>ダンセイ</t>
    </rPh>
    <rPh sb="4" eb="6">
      <t>シゴト</t>
    </rPh>
    <rPh sb="7" eb="9">
      <t>ジョセイ</t>
    </rPh>
    <rPh sb="10" eb="12">
      <t>カテイ</t>
    </rPh>
    <rPh sb="16" eb="17">
      <t>カンガ</t>
    </rPh>
    <rPh sb="18" eb="19">
      <t>カタ</t>
    </rPh>
    <rPh sb="25" eb="26">
      <t>オモ</t>
    </rPh>
    <phoneticPr fontId="2"/>
  </si>
  <si>
    <t>広報ひろさき（ホームページ、無料アプリ「マチイロ」）</t>
  </si>
  <si>
    <t>ほとんどいつも食べている（１週間に５回以上）</t>
  </si>
  <si>
    <t>冬期間において安全・安心な道路環境が整備されていると思いますか</t>
    <rPh sb="18" eb="20">
      <t>セイビ</t>
    </rPh>
    <rPh sb="26" eb="27">
      <t>オモ</t>
    </rPh>
    <phoneticPr fontId="2"/>
  </si>
  <si>
    <t>時々食べている（１週間に２～４回）</t>
  </si>
  <si>
    <t>まれに食べている（１週間に１回またはなし）</t>
  </si>
  <si>
    <t>朝食は、毎日食べていますか</t>
  </si>
  <si>
    <t>地域や職場で行われている、健康づくりに関する教室や取組に参加していますか</t>
  </si>
  <si>
    <t>こころの悩み（不安や心配なこと）がある時の相談先を知っていますか</t>
  </si>
  <si>
    <t>休日や夜間などにおける救急医療の体制について</t>
  </si>
  <si>
    <t>生きがいを感じていますか</t>
  </si>
  <si>
    <t>社会福祉・サービス支援を受けられ、障がい者が安心して生活できるまちであると思いますか
※あなたが障がい者でない場合には、障がい者になったことをイメージしてお答えください</t>
  </si>
  <si>
    <t>問２６</t>
    <rPh sb="0" eb="1">
      <t>トイ</t>
    </rPh>
    <phoneticPr fontId="2"/>
  </si>
  <si>
    <t>「障がい」に関して広く市民の理解が進んできていると思いますか</t>
  </si>
  <si>
    <t>問２７－２</t>
    <rPh sb="0" eb="1">
      <t>トイ</t>
    </rPh>
    <phoneticPr fontId="2"/>
  </si>
  <si>
    <t>※６５歳未満の方対象
６５歳以上になった際には、介護予防のための活動（ヒロロほかで実施している高齢者健康トレーニング教室や高齢者が集うことができるふれあいの居場所など）に参加したいと思いますか</t>
    <rPh sb="3" eb="6">
      <t>サイミマン</t>
    </rPh>
    <rPh sb="7" eb="8">
      <t>カタ</t>
    </rPh>
    <rPh sb="8" eb="10">
      <t>タイショウ</t>
    </rPh>
    <phoneticPr fontId="2"/>
  </si>
  <si>
    <t>※６５歳以上の方対象
介護予防のための活動（ヒロロほかで実施している高齢者健康トレーニング教室や高齢者が集うことができるふれあいの居場所など）に参加していますか</t>
    <rPh sb="3" eb="6">
      <t>サイイジョウ</t>
    </rPh>
    <rPh sb="7" eb="8">
      <t>カタ</t>
    </rPh>
    <rPh sb="8" eb="10">
      <t>タイショウ</t>
    </rPh>
    <phoneticPr fontId="2"/>
  </si>
  <si>
    <t>テレビ</t>
  </si>
  <si>
    <r>
      <t xml:space="preserve">※問２７－１で「２．参加したくない」、問２７－２で「２．参加していない」と回答した方のみ
</t>
    </r>
    <r>
      <rPr>
        <sz val="8"/>
        <rFont val="ＭＳ Ｐゴシック"/>
        <family val="3"/>
        <charset val="128"/>
      </rPr>
      <t>上段：回答数
下段：回答比率</t>
    </r>
    <rPh sb="1" eb="2">
      <t>トイ</t>
    </rPh>
    <rPh sb="37" eb="39">
      <t>カイトウ</t>
    </rPh>
    <rPh sb="41" eb="42">
      <t>カタ</t>
    </rPh>
    <phoneticPr fontId="2"/>
  </si>
  <si>
    <t>問２７－３</t>
    <rPh sb="0" eb="1">
      <t>トイ</t>
    </rPh>
    <phoneticPr fontId="2"/>
  </si>
  <si>
    <t>雇用の創出や働きやすい職場環境が整備されていることについて</t>
  </si>
  <si>
    <t>地域産業の活性化、中心市街地などの賑わい創出や地元生産品の消費拡大など、市の商工業振興について</t>
  </si>
  <si>
    <t>外国人観光客が増えることについてどう思いますか</t>
    <rPh sb="7" eb="8">
      <t>フ</t>
    </rPh>
    <phoneticPr fontId="2"/>
  </si>
  <si>
    <t>公害、ごみ、害虫など、日常生活における生活環境について</t>
  </si>
  <si>
    <t>防犯や交通安全など、安全・安心な生活環境について</t>
  </si>
  <si>
    <t>安全で安心な生活のため地域と行政が一体となって雪対策を進めていると思いますか</t>
    <rPh sb="0" eb="2">
      <t>アンゼン</t>
    </rPh>
    <rPh sb="3" eb="5">
      <t>アンシン</t>
    </rPh>
    <rPh sb="6" eb="8">
      <t>セイカツ</t>
    </rPh>
    <rPh sb="11" eb="13">
      <t>チイキ</t>
    </rPh>
    <rPh sb="14" eb="16">
      <t>ギョウセイ</t>
    </rPh>
    <rPh sb="17" eb="19">
      <t>イッタイ</t>
    </rPh>
    <rPh sb="23" eb="24">
      <t>ユキ</t>
    </rPh>
    <rPh sb="24" eb="26">
      <t>タイサク</t>
    </rPh>
    <rPh sb="27" eb="28">
      <t>スス</t>
    </rPh>
    <rPh sb="33" eb="34">
      <t>オモ</t>
    </rPh>
    <phoneticPr fontId="2"/>
  </si>
  <si>
    <t>言葉も内容も知っているが、実際に取り組んではいない</t>
    <rPh sb="0" eb="2">
      <t>コトバ</t>
    </rPh>
    <rPh sb="3" eb="5">
      <t>ナイヨウ</t>
    </rPh>
    <rPh sb="6" eb="7">
      <t>シ</t>
    </rPh>
    <rPh sb="13" eb="15">
      <t>ジッサイ</t>
    </rPh>
    <rPh sb="16" eb="17">
      <t>ト</t>
    </rPh>
    <rPh sb="18" eb="19">
      <t>ク</t>
    </rPh>
    <phoneticPr fontId="2"/>
  </si>
  <si>
    <t>下水道により衛生的で快適な生活が送れることについて</t>
  </si>
  <si>
    <t>通勤、通学、通院、買い物などのための公共交通手段が整っていることについて</t>
  </si>
  <si>
    <r>
      <rPr>
        <b/>
        <i/>
        <sz val="9"/>
        <rFont val="ＭＳ Ｐゴシック"/>
        <family val="3"/>
        <charset val="128"/>
      </rPr>
      <t>※回答比率の母数は、問５６で「１．住みよいと思う」と</t>
    </r>
    <r>
      <rPr>
        <b/>
        <i/>
        <sz val="9"/>
        <color theme="1"/>
        <rFont val="ＭＳ Ｐゴシック"/>
        <family val="3"/>
        <charset val="128"/>
      </rPr>
      <t>回答した件数（Ｒ６は1,195件）</t>
    </r>
    <rPh sb="1" eb="3">
      <t>カイトウ</t>
    </rPh>
    <rPh sb="3" eb="5">
      <t>ヒリツ</t>
    </rPh>
    <rPh sb="6" eb="8">
      <t>ボスウ</t>
    </rPh>
    <rPh sb="41" eb="42">
      <t>ケン</t>
    </rPh>
    <phoneticPr fontId="2"/>
  </si>
  <si>
    <r>
      <t>通勤・通学以外で市中心部</t>
    </r>
    <r>
      <rPr>
        <vertAlign val="superscript"/>
        <sz val="8"/>
        <color theme="1"/>
        <rFont val="ＭＳ Ｐゴシック"/>
        <family val="3"/>
        <charset val="128"/>
      </rPr>
      <t>※</t>
    </r>
    <r>
      <rPr>
        <sz val="8"/>
        <color theme="1"/>
        <rFont val="ＭＳ Ｐゴシック"/>
        <family val="3"/>
        <charset val="128"/>
      </rPr>
      <t xml:space="preserve"> へ１か月あたり何回程度出かけていますか
※市中心部とは、主に弘前駅前、土手町を指します</t>
    </r>
    <rPh sb="8" eb="12">
      <t>シチュウシンブ</t>
    </rPh>
    <phoneticPr fontId="2"/>
  </si>
  <si>
    <t>郷土弘前の歴史と文化遺産に親しみを感じていますか</t>
  </si>
  <si>
    <t>文化財の公開・活用イベント等に参加したことがありますか</t>
  </si>
  <si>
    <t>弘前の景観の魅力について</t>
  </si>
  <si>
    <t>弘前公園（史跡弘前城跡）の整備と保全の状態について</t>
  </si>
  <si>
    <t>公共施設などに配置されているチラシ等</t>
  </si>
  <si>
    <t>町内会などの掲示板</t>
    <rPh sb="8" eb="9">
      <t>イタ</t>
    </rPh>
    <phoneticPr fontId="2"/>
  </si>
  <si>
    <t>ラジオ</t>
  </si>
  <si>
    <t>問５２</t>
  </si>
  <si>
    <t>広報ひろさき（紙面）</t>
  </si>
  <si>
    <t>問５３</t>
    <rPh sb="0" eb="1">
      <t>トイ</t>
    </rPh>
    <phoneticPr fontId="2"/>
  </si>
  <si>
    <t>「広報ひろさき」、「市ホームページ」、「ＳＮＳ（弘前市フェイスブック・エックス〈旧ツイッター〉など）」、「新聞」、「ラジオ広報」、「テレビ広報」、「出前講座」など市民に広く市政情報を提供する広報活動について</t>
  </si>
  <si>
    <t>問５４</t>
    <rPh sb="0" eb="1">
      <t>トイ</t>
    </rPh>
    <phoneticPr fontId="2"/>
  </si>
  <si>
    <t>弘前市は住みよいまちだと思いますか</t>
  </si>
  <si>
    <t>職場や町会・PTA活動の場など、地域社会全体で男女の地位や立場は対等になっていると思いますか</t>
    <rPh sb="0" eb="2">
      <t>ショクバ</t>
    </rPh>
    <rPh sb="3" eb="5">
      <t>チョウカイ</t>
    </rPh>
    <rPh sb="9" eb="11">
      <t>カツドウ</t>
    </rPh>
    <rPh sb="12" eb="13">
      <t>バ</t>
    </rPh>
    <rPh sb="16" eb="18">
      <t>チイキ</t>
    </rPh>
    <rPh sb="18" eb="20">
      <t>シャカイ</t>
    </rPh>
    <rPh sb="20" eb="22">
      <t>ゼンタイ</t>
    </rPh>
    <rPh sb="23" eb="25">
      <t>ダンジョ</t>
    </rPh>
    <rPh sb="26" eb="28">
      <t>チイ</t>
    </rPh>
    <rPh sb="29" eb="31">
      <t>タチバ</t>
    </rPh>
    <rPh sb="32" eb="34">
      <t>タイトウ</t>
    </rPh>
    <rPh sb="41" eb="42">
      <t>オモ</t>
    </rPh>
    <phoneticPr fontId="2"/>
  </si>
  <si>
    <t>問５８</t>
    <rPh sb="0" eb="1">
      <t>トイ</t>
    </rPh>
    <phoneticPr fontId="2"/>
  </si>
  <si>
    <t>「SDGｓ」という言葉を知っていますか</t>
  </si>
  <si>
    <t>言葉は知っているが、内容はよく知らない</t>
    <rPh sb="0" eb="2">
      <t>コトバ</t>
    </rPh>
    <rPh sb="3" eb="4">
      <t>シ</t>
    </rPh>
    <rPh sb="10" eb="12">
      <t>ナイヨウ</t>
    </rPh>
    <rPh sb="15" eb="16">
      <t>シ</t>
    </rPh>
    <phoneticPr fontId="2"/>
  </si>
  <si>
    <t>まったく知らない</t>
    <rPh sb="4" eb="5">
      <t>シ</t>
    </rPh>
    <phoneticPr fontId="2"/>
  </si>
  <si>
    <t>あなた、またはあなたの家族で６か月以上連続して、下記の状態となっている方はいますか</t>
  </si>
  <si>
    <t>　また、回答比率の母数を集計対象件数としたため、回答比率が昨年度の報告書と異なります。</t>
    <rPh sb="4" eb="8">
      <t>カイトウヒリツ</t>
    </rPh>
    <rPh sb="9" eb="11">
      <t>ボスウ</t>
    </rPh>
    <rPh sb="12" eb="18">
      <t>シュウケイタイショウケンスウ</t>
    </rPh>
    <rPh sb="24" eb="28">
      <t>カイトウヒリツ</t>
    </rPh>
    <rPh sb="29" eb="32">
      <t>サクネンド</t>
    </rPh>
    <rPh sb="33" eb="36">
      <t>ホウコクショ</t>
    </rPh>
    <rPh sb="37" eb="38">
      <t>コト</t>
    </rPh>
    <phoneticPr fontId="2"/>
  </si>
  <si>
    <t>※回答比率の母数は、問２３で「１．感じている」と回答した件数（Ｒ６は1,284件）</t>
  </si>
  <si>
    <t>※回答比率の母数は、問８で「１．そう思う」「２．どちらかといえばそう思う」と回答した件数（Ｒ６は476件）</t>
    <rPh sb="1" eb="5">
      <t>カイトウヒリツ</t>
    </rPh>
    <rPh sb="6" eb="8">
      <t>ボスウ</t>
    </rPh>
    <rPh sb="42" eb="43">
      <t>ケン</t>
    </rPh>
    <rPh sb="43" eb="44">
      <t>スウ</t>
    </rPh>
    <rPh sb="51" eb="52">
      <t>ケン</t>
    </rPh>
    <phoneticPr fontId="2"/>
  </si>
  <si>
    <r>
      <t>※回答比率の</t>
    </r>
    <r>
      <rPr>
        <b/>
        <i/>
        <sz val="9"/>
        <rFont val="ＭＳ Ｐゴシック"/>
        <family val="3"/>
        <charset val="128"/>
      </rPr>
      <t>母数は、問８で「４．どちらかといえばそう</t>
    </r>
    <r>
      <rPr>
        <b/>
        <i/>
        <sz val="9"/>
        <color theme="1"/>
        <rFont val="ＭＳ Ｐゴシック"/>
        <family val="3"/>
        <charset val="128"/>
      </rPr>
      <t>思わない」「５．そう思わない」と回答した件数（Ｒ６は452件）</t>
    </r>
    <rPh sb="1" eb="5">
      <t>カイトウヒリツ</t>
    </rPh>
    <rPh sb="6" eb="8">
      <t>ボスウ</t>
    </rPh>
    <rPh sb="55" eb="56">
      <t>ケン</t>
    </rPh>
    <phoneticPr fontId="2"/>
  </si>
  <si>
    <t>※回答比率の母数は、６５歳以上と回答した件数(Ｒ６は709件）</t>
    <rPh sb="1" eb="5">
      <t>カイトウヒリツ</t>
    </rPh>
    <rPh sb="6" eb="8">
      <t>ボスウ</t>
    </rPh>
    <rPh sb="12" eb="13">
      <t>サイ</t>
    </rPh>
    <rPh sb="13" eb="15">
      <t>イジョウ</t>
    </rPh>
    <rPh sb="16" eb="18">
      <t>カイトウ</t>
    </rPh>
    <rPh sb="20" eb="21">
      <t>ケン</t>
    </rPh>
    <rPh sb="21" eb="22">
      <t>スウ</t>
    </rPh>
    <phoneticPr fontId="2"/>
  </si>
  <si>
    <t>アンケート実施なし</t>
    <rPh sb="5" eb="7">
      <t>ジッシ</t>
    </rPh>
    <phoneticPr fontId="2"/>
  </si>
  <si>
    <t>※回答比率の計算方法を変更したため、令和４年度の回答比率が一昨年度の報告書と異なります。</t>
    <rPh sb="29" eb="32">
      <t>イッサクネン</t>
    </rPh>
    <phoneticPr fontId="2"/>
  </si>
  <si>
    <t>市内の公園が適切に管理されていると思いますか</t>
    <rPh sb="17" eb="18">
      <t>オモ</t>
    </rPh>
    <phoneticPr fontId="2"/>
  </si>
  <si>
    <t>弘前市の子どもにとって学習しやすい教育環境（教育に関する取組や学校施設など）だと思いますか</t>
  </si>
  <si>
    <r>
      <t xml:space="preserve">※問５６で「２．住みにくいと思う」と回答した方のみ
</t>
    </r>
    <r>
      <rPr>
        <sz val="8"/>
        <color theme="1"/>
        <rFont val="ＭＳ Ｐゴシック"/>
        <family val="3"/>
        <charset val="128"/>
      </rPr>
      <t>上段：回答数
下段：回答比率</t>
    </r>
  </si>
  <si>
    <t>普段は家にいるが、自分の趣味に関する用事の時だけ出かける</t>
  </si>
  <si>
    <t>市の中心部へ出かける時の移動手段について
（最もよく利用するものを１つ）</t>
    <rPh sb="22" eb="23">
      <t>モット</t>
    </rPh>
    <rPh sb="26" eb="28">
      <t>リヨウ</t>
    </rPh>
    <phoneticPr fontId="2"/>
  </si>
  <si>
    <t>重要だと思わない</t>
    <rPh sb="0" eb="2">
      <t>ジュウヨウ</t>
    </rPh>
    <phoneticPr fontId="2"/>
  </si>
  <si>
    <t>住みよいと思う理由をお答えください（最もあてはまるものを３つまで）</t>
    <rPh sb="18" eb="19">
      <t>モット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</si>
</sst>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0_);[Red]\(#,##0.0\)"/>
    <numFmt numFmtId="178" formatCode="0.0_);[Red]\(0.0\)"/>
    <numFmt numFmtId="179" formatCode="0.0"/>
    <numFmt numFmtId="180" formatCode="#,##0_);[Red]\(#,##0\)"/>
    <numFmt numFmtId="181" formatCode="0.0%"/>
  </numFmts>
  <fonts count="24"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4"/>
      <name val="HG丸ｺﾞｼｯｸM-PRO"/>
      <family val="3"/>
    </font>
    <font>
      <sz val="9"/>
      <name val="ＭＳ 明朝"/>
      <family val="1"/>
    </font>
    <font>
      <sz val="10"/>
      <name val="ＭＳ 明朝"/>
      <family val="1"/>
    </font>
    <font>
      <sz val="14"/>
      <color theme="1"/>
      <name val="HG丸ｺﾞｼｯｸM-PRO"/>
      <family val="3"/>
    </font>
    <font>
      <sz val="8"/>
      <color theme="1"/>
      <name val="ＭＳ Ｐゴシック"/>
      <family val="3"/>
      <scheme val="minor"/>
    </font>
    <font>
      <sz val="9"/>
      <color theme="1"/>
      <name val="ＭＳ Ｐゴシック"/>
      <family val="3"/>
    </font>
    <font>
      <sz val="10"/>
      <color theme="1"/>
      <name val="ＭＳ Ｐゴシック"/>
      <family val="3"/>
    </font>
    <font>
      <b/>
      <i/>
      <sz val="8"/>
      <color theme="1"/>
      <name val="ＭＳ Ｐゴシック"/>
      <family val="3"/>
      <scheme val="minor"/>
    </font>
    <font>
      <sz val="8"/>
      <name val="ＭＳ Ｐゴシック"/>
      <family val="3"/>
      <scheme val="minor"/>
    </font>
    <font>
      <b/>
      <i/>
      <sz val="8"/>
      <name val="ＭＳ Ｐゴシック"/>
      <family val="3"/>
    </font>
    <font>
      <b/>
      <i/>
      <sz val="9"/>
      <name val="ＭＳ Ｐゴシック"/>
      <family val="3"/>
    </font>
    <font>
      <b/>
      <i/>
      <sz val="9"/>
      <color theme="1"/>
      <name val="ＭＳ Ｐゴシック"/>
      <family val="3"/>
    </font>
    <font>
      <b/>
      <i/>
      <sz val="11"/>
      <color theme="1"/>
      <name val="ＭＳ Ｐゴシック"/>
      <family val="3"/>
      <scheme val="minor"/>
    </font>
    <font>
      <sz val="9"/>
      <color theme="1"/>
      <name val="ＭＳ 明朝"/>
      <family val="1"/>
    </font>
    <font>
      <sz val="10"/>
      <color theme="1"/>
      <name val="ＭＳ 明朝"/>
      <family val="1"/>
    </font>
    <font>
      <b/>
      <i/>
      <sz val="8"/>
      <color theme="1"/>
      <name val="ＭＳ Ｐゴシック"/>
      <family val="3"/>
      <charset val="128"/>
    </font>
    <font>
      <sz val="8"/>
      <color theme="1"/>
      <name val="ＭＳ Ｐゴシック"/>
      <family val="3"/>
      <charset val="128"/>
    </font>
    <font>
      <vertAlign val="superscript"/>
      <sz val="8"/>
      <color theme="1"/>
      <name val="ＭＳ Ｐゴシック"/>
      <family val="3"/>
      <charset val="128"/>
    </font>
    <font>
      <sz val="8"/>
      <name val="ＭＳ Ｐゴシック"/>
      <family val="3"/>
      <charset val="128"/>
    </font>
    <font>
      <b/>
      <i/>
      <sz val="9"/>
      <name val="ＭＳ Ｐゴシック"/>
      <family val="3"/>
      <charset val="128"/>
    </font>
    <font>
      <b/>
      <i/>
      <sz val="9"/>
      <color theme="1"/>
      <name val="ＭＳ Ｐゴシック"/>
      <family val="3"/>
      <charset val="128"/>
    </font>
  </fonts>
  <fills count="3">
    <fill>
      <patternFill patternType="none"/>
    </fill>
    <fill>
      <patternFill patternType="gray125"/>
    </fill>
    <fill>
      <patternFill patternType="solid">
        <fgColor theme="0"/>
        <bgColor indexed="64"/>
      </patternFill>
    </fill>
  </fills>
  <borders count="31">
    <border>
      <left/>
      <right/>
      <top/>
      <bottom/>
      <diagonal/>
    </border>
    <border diagonalDown="1">
      <left style="thin">
        <color indexed="64"/>
      </left>
      <right/>
      <top style="thin">
        <color indexed="64"/>
      </top>
      <bottom/>
      <diagonal style="thin">
        <color indexed="64"/>
      </diagonal>
    </border>
    <border diagonalDown="1">
      <left style="thin">
        <color indexed="64"/>
      </left>
      <right/>
      <top/>
      <bottom style="thin">
        <color indexed="64"/>
      </bottom>
      <diagonal style="thin">
        <color indexed="64"/>
      </diagonal>
    </border>
    <border>
      <left style="thin">
        <color indexed="64"/>
      </left>
      <right style="thin">
        <color indexed="64"/>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diagonalDown="1">
      <left style="thin">
        <color indexed="64"/>
      </left>
      <right/>
      <top/>
      <bottom/>
      <diagonal style="thin">
        <color indexed="64"/>
      </diagonal>
    </border>
    <border>
      <left style="thin">
        <color indexed="64"/>
      </left>
      <right/>
      <top style="thin">
        <color auto="1"/>
      </top>
      <bottom style="thin">
        <color auto="1"/>
      </bottom>
      <diagonal/>
    </border>
    <border>
      <left/>
      <right/>
      <top/>
      <bottom style="thin">
        <color indexed="64"/>
      </bottom>
      <diagonal/>
    </border>
    <border diagonalDown="1">
      <left style="thin">
        <color indexed="64"/>
      </left>
      <right/>
      <top style="thin">
        <color indexed="64"/>
      </top>
      <bottom style="thin">
        <color auto="1"/>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diagonalDown="1">
      <left/>
      <right style="thin">
        <color indexed="64"/>
      </right>
      <top/>
      <bottom/>
      <diagonal style="thin">
        <color indexed="64"/>
      </diagonal>
    </border>
    <border>
      <left/>
      <right style="thin">
        <color auto="1"/>
      </right>
      <top style="thin">
        <color auto="1"/>
      </top>
      <bottom style="thin">
        <color auto="1"/>
      </bottom>
      <diagonal/>
    </border>
    <border diagonalDown="1">
      <left/>
      <right style="thin">
        <color indexed="64"/>
      </right>
      <top style="thin">
        <color indexed="64"/>
      </top>
      <bottom style="thin">
        <color auto="1"/>
      </bottom>
      <diagonal style="thin">
        <color indexed="64"/>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s>
  <cellStyleXfs count="7">
    <xf numFmtId="0" fontId="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322">
    <xf numFmtId="0" fontId="0" fillId="0" borderId="0" xfId="0">
      <alignment vertical="center"/>
    </xf>
    <xf numFmtId="0" fontId="0" fillId="0" borderId="0" xfId="0" applyAlignment="1">
      <alignment horizontal="center" vertical="center"/>
    </xf>
    <xf numFmtId="0" fontId="3" fillId="2" borderId="0" xfId="5" applyFont="1" applyFill="1">
      <alignment vertical="center"/>
    </xf>
    <xf numFmtId="0" fontId="4" fillId="2" borderId="0" xfId="5" applyFont="1" applyFill="1">
      <alignment vertical="center"/>
    </xf>
    <xf numFmtId="38" fontId="4" fillId="2" borderId="0" xfId="6" applyFont="1" applyFill="1">
      <alignment vertical="center"/>
    </xf>
    <xf numFmtId="0" fontId="4" fillId="0" borderId="0" xfId="5" applyFont="1">
      <alignment vertical="center"/>
    </xf>
    <xf numFmtId="0" fontId="4" fillId="2" borderId="0" xfId="5" applyFont="1" applyFill="1" applyAlignment="1">
      <alignment horizontal="center" vertical="center"/>
    </xf>
    <xf numFmtId="0" fontId="5" fillId="2" borderId="0" xfId="4" applyFont="1" applyFill="1">
      <alignment vertical="center"/>
    </xf>
    <xf numFmtId="38" fontId="5" fillId="2" borderId="0" xfId="6" applyFont="1" applyFill="1">
      <alignment vertical="center"/>
    </xf>
    <xf numFmtId="38" fontId="4" fillId="2" borderId="0" xfId="6" applyFont="1" applyFill="1" applyAlignment="1">
      <alignment vertical="center"/>
    </xf>
    <xf numFmtId="0" fontId="5" fillId="0" borderId="0" xfId="5" applyFont="1">
      <alignment vertical="center"/>
    </xf>
    <xf numFmtId="176" fontId="6" fillId="2" borderId="0" xfId="5" applyNumberFormat="1" applyFont="1" applyFill="1" applyAlignment="1">
      <alignment horizontal="left" vertical="center" shrinkToFit="1"/>
    </xf>
    <xf numFmtId="176" fontId="7" fillId="2" borderId="3" xfId="5" applyNumberFormat="1" applyFont="1" applyFill="1" applyBorder="1" applyAlignment="1">
      <alignment horizontal="center" vertical="center"/>
    </xf>
    <xf numFmtId="176" fontId="8" fillId="2" borderId="0" xfId="5" applyNumberFormat="1" applyFont="1" applyFill="1" applyAlignment="1">
      <alignment horizontal="center" vertical="center" shrinkToFit="1"/>
    </xf>
    <xf numFmtId="176" fontId="8" fillId="2" borderId="0" xfId="5" applyNumberFormat="1" applyFont="1" applyFill="1" applyAlignment="1">
      <alignment vertical="center" shrinkToFit="1"/>
    </xf>
    <xf numFmtId="0" fontId="0" fillId="0" borderId="10" xfId="0" applyBorder="1" applyAlignment="1">
      <alignment horizontal="center" vertical="center" shrinkToFit="1"/>
    </xf>
    <xf numFmtId="176" fontId="7" fillId="2" borderId="3" xfId="5" applyNumberFormat="1" applyFont="1" applyFill="1" applyBorder="1" applyAlignment="1">
      <alignment horizontal="center" vertical="center" shrinkToFit="1"/>
    </xf>
    <xf numFmtId="176" fontId="7" fillId="2" borderId="8" xfId="5" applyNumberFormat="1" applyFont="1" applyFill="1" applyBorder="1" applyAlignment="1">
      <alignment horizontal="center" vertical="center" wrapText="1"/>
    </xf>
    <xf numFmtId="176" fontId="8" fillId="0" borderId="0" xfId="5" applyNumberFormat="1" applyFont="1" applyAlignment="1">
      <alignment vertical="center" shrinkToFit="1"/>
    </xf>
    <xf numFmtId="176" fontId="9" fillId="2" borderId="0" xfId="5" applyNumberFormat="1" applyFont="1" applyFill="1" applyAlignment="1">
      <alignment horizontal="center" vertical="center" shrinkToFit="1"/>
    </xf>
    <xf numFmtId="0" fontId="7" fillId="2" borderId="3" xfId="4" applyFont="1" applyFill="1" applyBorder="1" applyAlignment="1">
      <alignment horizontal="center" vertical="center" wrapText="1"/>
    </xf>
    <xf numFmtId="0" fontId="9" fillId="2" borderId="0" xfId="4" applyFont="1" applyFill="1" applyAlignment="1">
      <alignment horizontal="center" vertical="center"/>
    </xf>
    <xf numFmtId="176" fontId="7" fillId="2" borderId="3" xfId="5" applyNumberFormat="1" applyFont="1" applyFill="1" applyBorder="1" applyAlignment="1">
      <alignment horizontal="center" vertical="center" wrapText="1"/>
    </xf>
    <xf numFmtId="176" fontId="9" fillId="0" borderId="0" xfId="5" applyNumberFormat="1" applyFont="1" applyAlignment="1">
      <alignment horizontal="center" vertical="center" shrinkToFit="1"/>
    </xf>
    <xf numFmtId="0" fontId="7" fillId="0" borderId="0" xfId="0" applyFont="1" applyAlignment="1">
      <alignment horizontal="center" vertical="center" shrinkToFit="1"/>
    </xf>
    <xf numFmtId="0" fontId="7" fillId="2" borderId="13" xfId="4" applyFont="1" applyFill="1" applyBorder="1" applyAlignment="1">
      <alignment horizontal="center" vertical="center" wrapText="1"/>
    </xf>
    <xf numFmtId="176" fontId="8" fillId="0" borderId="0" xfId="5" applyNumberFormat="1" applyFont="1" applyAlignment="1">
      <alignment horizontal="center" vertical="center" shrinkToFit="1"/>
    </xf>
    <xf numFmtId="0" fontId="7" fillId="2" borderId="4" xfId="4" applyFont="1" applyFill="1" applyBorder="1" applyAlignment="1">
      <alignment horizontal="center" vertical="center" wrapText="1"/>
    </xf>
    <xf numFmtId="0" fontId="7" fillId="2" borderId="5" xfId="4" applyFont="1" applyFill="1" applyBorder="1" applyAlignment="1">
      <alignment horizontal="center" vertical="center" wrapText="1"/>
    </xf>
    <xf numFmtId="0" fontId="7" fillId="2" borderId="6" xfId="4" applyFont="1" applyFill="1" applyBorder="1" applyAlignment="1">
      <alignment horizontal="center" vertical="center" wrapText="1"/>
    </xf>
    <xf numFmtId="0" fontId="7" fillId="0" borderId="0" xfId="0" applyFont="1" applyAlignment="1">
      <alignment vertical="center" shrinkToFit="1"/>
    </xf>
    <xf numFmtId="0" fontId="0" fillId="0" borderId="0" xfId="0" applyAlignment="1">
      <alignment horizontal="center" vertical="center" shrinkToFit="1"/>
    </xf>
    <xf numFmtId="0" fontId="7" fillId="2" borderId="0" xfId="4" applyFont="1" applyFill="1" applyAlignment="1">
      <alignment horizontal="center" vertical="center"/>
    </xf>
    <xf numFmtId="176" fontId="9" fillId="2" borderId="10" xfId="5" applyNumberFormat="1" applyFont="1" applyFill="1" applyBorder="1" applyAlignment="1">
      <alignment horizontal="center" vertical="center" shrinkToFit="1"/>
    </xf>
    <xf numFmtId="0" fontId="9" fillId="2" borderId="0" xfId="4" applyFont="1" applyFill="1" applyAlignment="1">
      <alignment horizontal="center" vertical="center" shrinkToFit="1"/>
    </xf>
    <xf numFmtId="176" fontId="7" fillId="2" borderId="4" xfId="5" applyNumberFormat="1" applyFont="1" applyFill="1" applyBorder="1" applyAlignment="1">
      <alignment horizontal="center" vertical="center" wrapText="1" shrinkToFit="1"/>
    </xf>
    <xf numFmtId="0" fontId="9" fillId="2" borderId="10" xfId="4" applyFont="1" applyFill="1" applyBorder="1" applyAlignment="1">
      <alignment horizontal="center" vertical="center"/>
    </xf>
    <xf numFmtId="176" fontId="7" fillId="2" borderId="0" xfId="5" applyNumberFormat="1" applyFont="1" applyFill="1" applyAlignment="1">
      <alignment vertical="center" shrinkToFit="1"/>
    </xf>
    <xf numFmtId="0" fontId="9" fillId="2" borderId="10" xfId="4" applyFont="1" applyFill="1" applyBorder="1" applyAlignment="1">
      <alignment horizontal="center" vertical="center" shrinkToFit="1"/>
    </xf>
    <xf numFmtId="176" fontId="7" fillId="2" borderId="0" xfId="5" applyNumberFormat="1" applyFont="1" applyFill="1" applyAlignment="1">
      <alignment horizontal="center" vertical="center" shrinkToFit="1"/>
    </xf>
    <xf numFmtId="0" fontId="7" fillId="2" borderId="0" xfId="4" applyFont="1" applyFill="1" applyAlignment="1">
      <alignment horizontal="center" vertical="center" wrapText="1"/>
    </xf>
    <xf numFmtId="0" fontId="9" fillId="2" borderId="13" xfId="4" applyFont="1" applyFill="1" applyBorder="1" applyAlignment="1">
      <alignment horizontal="center" vertical="center"/>
    </xf>
    <xf numFmtId="176" fontId="7" fillId="2" borderId="19" xfId="5" applyNumberFormat="1" applyFont="1" applyFill="1" applyBorder="1" applyAlignment="1">
      <alignment horizontal="center" vertical="center" wrapText="1"/>
    </xf>
    <xf numFmtId="176" fontId="7" fillId="2" borderId="20" xfId="5" applyNumberFormat="1" applyFont="1" applyFill="1" applyBorder="1" applyAlignment="1">
      <alignment horizontal="center" vertical="center" wrapText="1"/>
    </xf>
    <xf numFmtId="176" fontId="8" fillId="2" borderId="0" xfId="5" applyNumberFormat="1" applyFont="1" applyFill="1" applyAlignment="1">
      <alignment horizontal="center" vertical="center" wrapText="1"/>
    </xf>
    <xf numFmtId="0" fontId="0" fillId="0" borderId="0" xfId="0" applyAlignment="1">
      <alignment horizontal="center" vertical="center" wrapText="1"/>
    </xf>
    <xf numFmtId="176" fontId="7" fillId="2" borderId="4" xfId="5" applyNumberFormat="1" applyFont="1" applyFill="1" applyBorder="1" applyAlignment="1">
      <alignment horizontal="center" vertical="center" wrapText="1"/>
    </xf>
    <xf numFmtId="176" fontId="7" fillId="2" borderId="5" xfId="5" applyNumberFormat="1" applyFont="1" applyFill="1" applyBorder="1" applyAlignment="1">
      <alignment horizontal="center" vertical="center" wrapText="1"/>
    </xf>
    <xf numFmtId="176" fontId="7" fillId="2" borderId="6" xfId="5" applyNumberFormat="1" applyFont="1" applyFill="1" applyBorder="1" applyAlignment="1">
      <alignment horizontal="center" vertical="center" wrapText="1"/>
    </xf>
    <xf numFmtId="176" fontId="8" fillId="0" borderId="0" xfId="5" applyNumberFormat="1" applyFont="1" applyAlignment="1">
      <alignment horizontal="center" vertical="center" wrapText="1"/>
    </xf>
    <xf numFmtId="0" fontId="14" fillId="2" borderId="0" xfId="4" applyFont="1" applyFill="1" applyAlignment="1">
      <alignment horizontal="center" vertical="center" wrapText="1"/>
    </xf>
    <xf numFmtId="0" fontId="14" fillId="2" borderId="0" xfId="4" applyFont="1" applyFill="1" applyAlignment="1">
      <alignment vertical="center" wrapText="1"/>
    </xf>
    <xf numFmtId="0" fontId="14" fillId="2" borderId="0" xfId="4" applyFont="1" applyFill="1" applyAlignment="1">
      <alignment horizontal="center" vertical="center"/>
    </xf>
    <xf numFmtId="0" fontId="14" fillId="2" borderId="0" xfId="4" applyFont="1" applyFill="1">
      <alignment vertical="center"/>
    </xf>
    <xf numFmtId="0" fontId="14" fillId="0" borderId="0" xfId="0" applyFont="1" applyAlignment="1">
      <alignment horizontal="left" vertical="center"/>
    </xf>
    <xf numFmtId="176" fontId="7" fillId="2" borderId="13" xfId="5" applyNumberFormat="1" applyFont="1" applyFill="1" applyBorder="1" applyAlignment="1">
      <alignment horizontal="center" vertical="center" wrapText="1"/>
    </xf>
    <xf numFmtId="0" fontId="7" fillId="0" borderId="0" xfId="0" applyFont="1" applyAlignment="1">
      <alignment horizontal="center" vertical="center" wrapText="1"/>
    </xf>
    <xf numFmtId="0" fontId="10" fillId="0" borderId="0" xfId="0" applyFont="1" applyAlignment="1">
      <alignment horizontal="center" vertical="center" wrapText="1"/>
    </xf>
    <xf numFmtId="0" fontId="8" fillId="2" borderId="0" xfId="4" applyFont="1" applyFill="1" applyAlignment="1">
      <alignment horizontal="center" vertical="center" wrapText="1"/>
    </xf>
    <xf numFmtId="0" fontId="8" fillId="2" borderId="10" xfId="4" applyFont="1" applyFill="1" applyBorder="1" applyAlignment="1">
      <alignment horizontal="center" vertical="center" wrapText="1"/>
    </xf>
    <xf numFmtId="176" fontId="7" fillId="2" borderId="0" xfId="5" applyNumberFormat="1" applyFont="1" applyFill="1" applyAlignment="1">
      <alignment horizontal="center" vertical="center" wrapText="1"/>
    </xf>
    <xf numFmtId="0" fontId="8" fillId="2" borderId="13" xfId="4" applyFont="1" applyFill="1" applyBorder="1" applyAlignment="1">
      <alignment horizontal="center" vertical="center" wrapText="1"/>
    </xf>
    <xf numFmtId="0" fontId="13" fillId="2" borderId="0" xfId="4" applyFont="1" applyFill="1" applyAlignment="1">
      <alignment horizontal="left" vertical="center" wrapText="1"/>
    </xf>
    <xf numFmtId="176" fontId="7" fillId="2" borderId="4" xfId="5" applyNumberFormat="1" applyFont="1" applyFill="1" applyBorder="1" applyAlignment="1">
      <alignment vertical="center" shrinkToFit="1"/>
    </xf>
    <xf numFmtId="0" fontId="14" fillId="2" borderId="0" xfId="4" applyFont="1" applyFill="1" applyAlignment="1">
      <alignment horizontal="left" vertical="center" wrapText="1"/>
    </xf>
    <xf numFmtId="176" fontId="8" fillId="0" borderId="13" xfId="5" applyNumberFormat="1" applyFont="1" applyBorder="1" applyAlignment="1">
      <alignment horizontal="center" vertical="center" shrinkToFit="1"/>
    </xf>
    <xf numFmtId="176" fontId="7" fillId="2" borderId="13" xfId="5" applyNumberFormat="1" applyFont="1" applyFill="1" applyBorder="1" applyAlignment="1">
      <alignment horizontal="center" vertical="center" shrinkToFit="1"/>
    </xf>
    <xf numFmtId="176" fontId="7" fillId="2" borderId="3" xfId="5" applyNumberFormat="1" applyFont="1" applyFill="1" applyBorder="1" applyAlignment="1">
      <alignment vertical="center" shrinkToFit="1"/>
    </xf>
    <xf numFmtId="176" fontId="8" fillId="2" borderId="10" xfId="5" applyNumberFormat="1" applyFont="1" applyFill="1" applyBorder="1" applyAlignment="1">
      <alignment horizontal="center" vertical="center" shrinkToFit="1"/>
    </xf>
    <xf numFmtId="0" fontId="15" fillId="0" borderId="0" xfId="0" applyFont="1">
      <alignment vertical="center"/>
    </xf>
    <xf numFmtId="176" fontId="6" fillId="2" borderId="13" xfId="5" applyNumberFormat="1" applyFont="1" applyFill="1" applyBorder="1" applyAlignment="1">
      <alignment vertical="center" shrinkToFit="1"/>
    </xf>
    <xf numFmtId="0" fontId="8" fillId="2" borderId="10" xfId="4" applyFont="1" applyFill="1" applyBorder="1" applyAlignment="1">
      <alignment vertical="center" wrapText="1"/>
    </xf>
    <xf numFmtId="38" fontId="7" fillId="2" borderId="0" xfId="6" applyFont="1" applyFill="1" applyBorder="1" applyAlignment="1">
      <alignment horizontal="center" vertical="center" shrinkToFit="1"/>
    </xf>
    <xf numFmtId="176" fontId="8" fillId="2" borderId="13" xfId="5" applyNumberFormat="1" applyFont="1" applyFill="1" applyBorder="1" applyAlignment="1">
      <alignment horizontal="center" vertical="center" shrinkToFit="1"/>
    </xf>
    <xf numFmtId="177" fontId="9" fillId="2" borderId="0" xfId="1" applyNumberFormat="1" applyFont="1" applyFill="1" applyBorder="1" applyAlignment="1">
      <alignment vertical="center"/>
    </xf>
    <xf numFmtId="176" fontId="7" fillId="2" borderId="4" xfId="5" applyNumberFormat="1" applyFont="1" applyFill="1" applyBorder="1" applyAlignment="1">
      <alignment horizontal="right" vertical="center" wrapText="1"/>
    </xf>
    <xf numFmtId="178" fontId="7" fillId="2" borderId="6" xfId="5" applyNumberFormat="1" applyFont="1" applyFill="1" applyBorder="1" applyAlignment="1">
      <alignment horizontal="right" vertical="center" wrapText="1"/>
    </xf>
    <xf numFmtId="176" fontId="7" fillId="2" borderId="5" xfId="5" applyNumberFormat="1" applyFont="1" applyFill="1" applyBorder="1" applyAlignment="1">
      <alignment horizontal="right" vertical="center" wrapText="1"/>
    </xf>
    <xf numFmtId="178" fontId="7" fillId="2" borderId="5" xfId="5" applyNumberFormat="1" applyFont="1" applyFill="1" applyBorder="1" applyAlignment="1">
      <alignment horizontal="right" vertical="center" wrapText="1"/>
    </xf>
    <xf numFmtId="38" fontId="7" fillId="2" borderId="4" xfId="6" applyFont="1" applyFill="1" applyBorder="1" applyAlignment="1">
      <alignment horizontal="right" vertical="center"/>
    </xf>
    <xf numFmtId="179" fontId="7" fillId="2" borderId="6" xfId="5" applyNumberFormat="1" applyFont="1" applyFill="1" applyBorder="1" applyAlignment="1">
      <alignment horizontal="right" vertical="center"/>
    </xf>
    <xf numFmtId="176" fontId="9" fillId="2" borderId="0" xfId="5" applyNumberFormat="1" applyFont="1" applyFill="1">
      <alignment vertical="center"/>
    </xf>
    <xf numFmtId="179" fontId="9" fillId="2" borderId="0" xfId="5" applyNumberFormat="1" applyFont="1" applyFill="1" applyAlignment="1">
      <alignment horizontal="right" vertical="center"/>
    </xf>
    <xf numFmtId="180" fontId="7" fillId="2" borderId="4" xfId="5" applyNumberFormat="1" applyFont="1" applyFill="1" applyBorder="1" applyAlignment="1">
      <alignment horizontal="right" vertical="center" wrapText="1"/>
    </xf>
    <xf numFmtId="176" fontId="9" fillId="0" borderId="0" xfId="5" applyNumberFormat="1" applyFont="1">
      <alignment vertical="center"/>
    </xf>
    <xf numFmtId="180" fontId="7" fillId="2" borderId="5" xfId="5" applyNumberFormat="1" applyFont="1" applyFill="1" applyBorder="1" applyAlignment="1">
      <alignment horizontal="right" vertical="center" wrapText="1"/>
    </xf>
    <xf numFmtId="179" fontId="9" fillId="2" borderId="0" xfId="1" applyNumberFormat="1" applyFont="1" applyFill="1" applyBorder="1" applyAlignment="1">
      <alignment vertical="center"/>
    </xf>
    <xf numFmtId="179" fontId="9" fillId="0" borderId="0" xfId="1" applyNumberFormat="1" applyFont="1" applyFill="1" applyBorder="1" applyAlignment="1">
      <alignment vertical="center"/>
    </xf>
    <xf numFmtId="176" fontId="7" fillId="0" borderId="5" xfId="5" applyNumberFormat="1" applyFont="1" applyBorder="1" applyAlignment="1">
      <alignment horizontal="right" vertical="center" wrapText="1"/>
    </xf>
    <xf numFmtId="179" fontId="7" fillId="0" borderId="6" xfId="5" applyNumberFormat="1" applyFont="1" applyBorder="1" applyAlignment="1">
      <alignment horizontal="right" vertical="center"/>
    </xf>
    <xf numFmtId="38" fontId="7" fillId="0" borderId="4" xfId="6" applyFont="1" applyFill="1" applyBorder="1" applyAlignment="1">
      <alignment horizontal="right" vertical="center"/>
    </xf>
    <xf numFmtId="179" fontId="7" fillId="2" borderId="0" xfId="5" applyNumberFormat="1" applyFont="1" applyFill="1" applyAlignment="1">
      <alignment horizontal="right" vertical="center"/>
    </xf>
    <xf numFmtId="179" fontId="9" fillId="0" borderId="13" xfId="1" applyNumberFormat="1" applyFont="1" applyFill="1" applyBorder="1" applyAlignment="1">
      <alignment vertical="center"/>
    </xf>
    <xf numFmtId="38" fontId="7" fillId="2" borderId="4" xfId="6" applyFont="1" applyFill="1" applyBorder="1" applyAlignment="1">
      <alignment horizontal="right" vertical="center" wrapText="1"/>
    </xf>
    <xf numFmtId="0" fontId="7" fillId="2" borderId="22" xfId="4" applyFont="1" applyFill="1" applyBorder="1" applyAlignment="1">
      <alignment horizontal="center" vertical="center" wrapText="1"/>
    </xf>
    <xf numFmtId="38" fontId="7" fillId="2" borderId="18" xfId="6" applyFont="1" applyFill="1" applyBorder="1" applyAlignment="1">
      <alignment horizontal="right" vertical="center" wrapText="1"/>
    </xf>
    <xf numFmtId="179" fontId="7" fillId="2" borderId="20" xfId="5" applyNumberFormat="1" applyFont="1" applyFill="1" applyBorder="1" applyAlignment="1">
      <alignment horizontal="right" vertical="center"/>
    </xf>
    <xf numFmtId="38" fontId="7" fillId="2" borderId="18" xfId="6" applyFont="1" applyFill="1" applyBorder="1" applyAlignment="1">
      <alignment horizontal="right" vertical="center"/>
    </xf>
    <xf numFmtId="0" fontId="7" fillId="2" borderId="4" xfId="4" applyFont="1" applyFill="1" applyBorder="1">
      <alignment vertical="center"/>
    </xf>
    <xf numFmtId="179" fontId="9" fillId="2" borderId="10" xfId="1" applyNumberFormat="1" applyFont="1" applyFill="1" applyBorder="1" applyAlignment="1">
      <alignment horizontal="right" vertical="center"/>
    </xf>
    <xf numFmtId="179" fontId="7" fillId="2" borderId="0" xfId="1" applyNumberFormat="1" applyFont="1" applyFill="1" applyBorder="1" applyAlignment="1">
      <alignment horizontal="right" vertical="center"/>
    </xf>
    <xf numFmtId="0" fontId="7" fillId="2" borderId="4" xfId="4" applyFont="1" applyFill="1" applyBorder="1" applyAlignment="1">
      <alignment horizontal="right" vertical="center" wrapText="1"/>
    </xf>
    <xf numFmtId="179" fontId="9" fillId="2" borderId="0" xfId="1" applyNumberFormat="1" applyFont="1" applyFill="1" applyBorder="1" applyAlignment="1">
      <alignment horizontal="right" vertical="center"/>
    </xf>
    <xf numFmtId="176" fontId="9" fillId="2" borderId="0" xfId="2" applyNumberFormat="1" applyFont="1" applyFill="1" applyBorder="1" applyAlignment="1">
      <alignment horizontal="right" vertical="center"/>
    </xf>
    <xf numFmtId="0" fontId="7" fillId="2" borderId="3" xfId="4" applyFont="1" applyFill="1" applyBorder="1" applyAlignment="1">
      <alignment horizontal="center" vertical="center"/>
    </xf>
    <xf numFmtId="181" fontId="9" fillId="2" borderId="10" xfId="1" applyNumberFormat="1" applyFont="1" applyFill="1" applyBorder="1" applyAlignment="1">
      <alignment vertical="center"/>
    </xf>
    <xf numFmtId="179" fontId="9" fillId="0" borderId="0" xfId="1" applyNumberFormat="1" applyFont="1" applyFill="1" applyBorder="1" applyAlignment="1">
      <alignment horizontal="right" vertical="center"/>
    </xf>
    <xf numFmtId="0" fontId="7" fillId="2" borderId="5" xfId="4" applyFont="1" applyFill="1" applyBorder="1" applyAlignment="1">
      <alignment horizontal="right" vertical="center" wrapText="1"/>
    </xf>
    <xf numFmtId="0" fontId="11" fillId="2" borderId="4" xfId="4" applyFont="1" applyFill="1" applyBorder="1">
      <alignment vertical="center"/>
    </xf>
    <xf numFmtId="179" fontId="7" fillId="2" borderId="4" xfId="5" applyNumberFormat="1" applyFont="1" applyFill="1" applyBorder="1" applyAlignment="1">
      <alignment horizontal="right" vertical="center"/>
    </xf>
    <xf numFmtId="180" fontId="7" fillId="2" borderId="4" xfId="5" applyNumberFormat="1" applyFont="1" applyFill="1" applyBorder="1" applyAlignment="1">
      <alignment horizontal="right" vertical="center" wrapText="1" shrinkToFit="1"/>
    </xf>
    <xf numFmtId="178" fontId="7" fillId="2" borderId="6" xfId="5" applyNumberFormat="1" applyFont="1" applyFill="1" applyBorder="1" applyAlignment="1">
      <alignment horizontal="right" vertical="center" wrapText="1" shrinkToFit="1"/>
    </xf>
    <xf numFmtId="180" fontId="7" fillId="2" borderId="5" xfId="5" applyNumberFormat="1" applyFont="1" applyFill="1" applyBorder="1" applyAlignment="1">
      <alignment horizontal="right" vertical="center" wrapText="1" shrinkToFit="1"/>
    </xf>
    <xf numFmtId="178" fontId="7" fillId="2" borderId="5" xfId="5" applyNumberFormat="1" applyFont="1" applyFill="1" applyBorder="1" applyAlignment="1">
      <alignment horizontal="right" vertical="center" wrapText="1" shrinkToFit="1"/>
    </xf>
    <xf numFmtId="176" fontId="7" fillId="2" borderId="4" xfId="5" applyNumberFormat="1" applyFont="1" applyFill="1" applyBorder="1" applyAlignment="1">
      <alignment horizontal="right" vertical="center" wrapText="1" shrinkToFit="1"/>
    </xf>
    <xf numFmtId="179" fontId="7" fillId="2" borderId="6" xfId="5" applyNumberFormat="1" applyFont="1" applyFill="1" applyBorder="1" applyAlignment="1">
      <alignment horizontal="right" vertical="center" wrapText="1"/>
    </xf>
    <xf numFmtId="38" fontId="7" fillId="2" borderId="4" xfId="6" applyFont="1" applyFill="1" applyBorder="1" applyAlignment="1">
      <alignment vertical="center" shrinkToFit="1"/>
    </xf>
    <xf numFmtId="179" fontId="9" fillId="2" borderId="0" xfId="5" applyNumberFormat="1" applyFont="1" applyFill="1" applyAlignment="1">
      <alignment horizontal="right" vertical="center" wrapText="1"/>
    </xf>
    <xf numFmtId="176" fontId="8" fillId="2" borderId="0" xfId="5" applyNumberFormat="1" applyFont="1" applyFill="1">
      <alignment vertical="center"/>
    </xf>
    <xf numFmtId="38" fontId="8" fillId="2" borderId="0" xfId="6" applyFont="1" applyFill="1">
      <alignment vertical="center"/>
    </xf>
    <xf numFmtId="176" fontId="7" fillId="2" borderId="0" xfId="5" applyNumberFormat="1" applyFont="1" applyFill="1" applyAlignment="1">
      <alignment horizontal="center" vertical="center"/>
    </xf>
    <xf numFmtId="38" fontId="7" fillId="2" borderId="0" xfId="6" applyFont="1" applyFill="1" applyBorder="1" applyAlignment="1">
      <alignment horizontal="right" vertical="center"/>
    </xf>
    <xf numFmtId="179" fontId="7" fillId="2" borderId="0" xfId="5" applyNumberFormat="1" applyFont="1" applyFill="1" applyAlignment="1">
      <alignment horizontal="right" vertical="center" wrapText="1"/>
    </xf>
    <xf numFmtId="176" fontId="8" fillId="2" borderId="8" xfId="5" applyNumberFormat="1" applyFont="1" applyFill="1" applyBorder="1">
      <alignment vertical="center"/>
    </xf>
    <xf numFmtId="38" fontId="7" fillId="2" borderId="8" xfId="6" applyFont="1" applyFill="1" applyBorder="1" applyAlignment="1">
      <alignment horizontal="right" vertical="center"/>
    </xf>
    <xf numFmtId="179" fontId="7" fillId="2" borderId="8" xfId="5" applyNumberFormat="1" applyFont="1" applyFill="1" applyBorder="1" applyAlignment="1">
      <alignment horizontal="right" vertical="center"/>
    </xf>
    <xf numFmtId="176" fontId="6" fillId="2" borderId="0" xfId="5" applyNumberFormat="1" applyFont="1" applyFill="1" applyAlignment="1">
      <alignment vertical="center" shrinkToFit="1"/>
    </xf>
    <xf numFmtId="38" fontId="8" fillId="2" borderId="0" xfId="6" applyFont="1" applyFill="1" applyAlignment="1">
      <alignment vertical="center"/>
    </xf>
    <xf numFmtId="0" fontId="8" fillId="2" borderId="0" xfId="5" applyFont="1" applyFill="1">
      <alignment vertical="center"/>
    </xf>
    <xf numFmtId="0" fontId="7" fillId="0" borderId="5" xfId="0" applyFont="1" applyBorder="1" applyAlignment="1">
      <alignment horizontal="right" vertical="center"/>
    </xf>
    <xf numFmtId="38" fontId="7" fillId="2" borderId="7" xfId="6" applyFont="1" applyFill="1" applyBorder="1" applyAlignment="1">
      <alignment horizontal="right" vertical="center"/>
    </xf>
    <xf numFmtId="176" fontId="7" fillId="0" borderId="4" xfId="5" applyNumberFormat="1" applyFont="1" applyBorder="1" applyAlignment="1">
      <alignment horizontal="right" vertical="center" wrapText="1" shrinkToFit="1"/>
    </xf>
    <xf numFmtId="0" fontId="0" fillId="0" borderId="0" xfId="0" applyAlignment="1">
      <alignment vertical="center" wrapText="1" shrinkToFit="1"/>
    </xf>
    <xf numFmtId="38" fontId="7" fillId="2" borderId="24" xfId="6" applyFont="1" applyFill="1" applyBorder="1" applyAlignment="1">
      <alignment horizontal="right" vertical="center"/>
    </xf>
    <xf numFmtId="179" fontId="7" fillId="2" borderId="25" xfId="1" applyNumberFormat="1" applyFont="1" applyFill="1" applyBorder="1" applyAlignment="1">
      <alignment horizontal="right" vertical="center"/>
    </xf>
    <xf numFmtId="38" fontId="9" fillId="2" borderId="0" xfId="6" applyFont="1" applyFill="1">
      <alignment vertical="center"/>
    </xf>
    <xf numFmtId="179" fontId="7" fillId="2" borderId="9" xfId="5" applyNumberFormat="1" applyFont="1" applyFill="1" applyBorder="1" applyAlignment="1">
      <alignment horizontal="right" vertical="center"/>
    </xf>
    <xf numFmtId="176" fontId="7" fillId="2" borderId="24" xfId="5" applyNumberFormat="1" applyFont="1" applyFill="1" applyBorder="1" applyAlignment="1">
      <alignment horizontal="right" vertical="center" wrapText="1" shrinkToFit="1"/>
    </xf>
    <xf numFmtId="178" fontId="7" fillId="2" borderId="25" xfId="5" applyNumberFormat="1" applyFont="1" applyFill="1" applyBorder="1" applyAlignment="1">
      <alignment horizontal="right" vertical="center" wrapText="1" shrinkToFit="1"/>
    </xf>
    <xf numFmtId="176" fontId="7" fillId="2" borderId="26" xfId="5" applyNumberFormat="1" applyFont="1" applyFill="1" applyBorder="1" applyAlignment="1">
      <alignment horizontal="right" vertical="center" wrapText="1" shrinkToFit="1"/>
    </xf>
    <xf numFmtId="178" fontId="7" fillId="2" borderId="26" xfId="5" applyNumberFormat="1" applyFont="1" applyFill="1" applyBorder="1" applyAlignment="1">
      <alignment horizontal="right" vertical="center" wrapText="1" shrinkToFit="1"/>
    </xf>
    <xf numFmtId="176" fontId="9" fillId="2" borderId="13" xfId="5" applyNumberFormat="1" applyFont="1" applyFill="1" applyBorder="1">
      <alignment vertical="center"/>
    </xf>
    <xf numFmtId="176" fontId="7" fillId="2" borderId="27" xfId="5" applyNumberFormat="1" applyFont="1" applyFill="1" applyBorder="1" applyAlignment="1">
      <alignment horizontal="center" vertical="center"/>
    </xf>
    <xf numFmtId="176" fontId="7" fillId="2" borderId="28" xfId="5" applyNumberFormat="1" applyFont="1" applyFill="1" applyBorder="1" applyAlignment="1">
      <alignment horizontal="center" vertical="center" wrapText="1"/>
    </xf>
    <xf numFmtId="38" fontId="7" fillId="2" borderId="29" xfId="6" applyFont="1" applyFill="1" applyBorder="1" applyAlignment="1">
      <alignment horizontal="right" vertical="center"/>
    </xf>
    <xf numFmtId="179" fontId="7" fillId="2" borderId="30" xfId="1" applyNumberFormat="1" applyFont="1" applyFill="1" applyBorder="1" applyAlignment="1">
      <alignment horizontal="right" vertical="center"/>
    </xf>
    <xf numFmtId="0" fontId="7" fillId="2" borderId="0" xfId="4" applyFont="1" applyFill="1" applyAlignment="1">
      <alignment horizontal="center" vertical="top" wrapText="1"/>
    </xf>
    <xf numFmtId="176" fontId="7" fillId="0" borderId="0" xfId="5" applyNumberFormat="1" applyFont="1" applyAlignment="1">
      <alignment horizontal="right" vertical="center" wrapText="1" shrinkToFit="1"/>
    </xf>
    <xf numFmtId="179" fontId="7" fillId="0" borderId="0" xfId="5" applyNumberFormat="1" applyFont="1" applyAlignment="1">
      <alignment horizontal="right" vertical="center"/>
    </xf>
    <xf numFmtId="38" fontId="7" fillId="0" borderId="0" xfId="6" applyFont="1" applyFill="1" applyBorder="1" applyAlignment="1">
      <alignment horizontal="right" vertical="center"/>
    </xf>
    <xf numFmtId="0" fontId="16" fillId="2" borderId="0" xfId="5" applyFont="1" applyFill="1">
      <alignment vertical="center"/>
    </xf>
    <xf numFmtId="0" fontId="7" fillId="2" borderId="7" xfId="4" applyFont="1" applyFill="1" applyBorder="1" applyAlignment="1">
      <alignment horizontal="right" vertical="center" wrapText="1"/>
    </xf>
    <xf numFmtId="176" fontId="7" fillId="2" borderId="27" xfId="5" applyNumberFormat="1" applyFont="1" applyFill="1" applyBorder="1" applyAlignment="1">
      <alignment horizontal="center" vertical="center" wrapText="1"/>
    </xf>
    <xf numFmtId="0" fontId="7" fillId="2" borderId="18" xfId="5" applyFont="1" applyFill="1" applyBorder="1" applyAlignment="1">
      <alignment horizontal="right" vertical="center"/>
    </xf>
    <xf numFmtId="179" fontId="7" fillId="2" borderId="19" xfId="5" applyNumberFormat="1" applyFont="1" applyFill="1" applyBorder="1" applyAlignment="1">
      <alignment horizontal="right" vertical="center"/>
    </xf>
    <xf numFmtId="0" fontId="7" fillId="2" borderId="10" xfId="4" applyFont="1" applyFill="1" applyBorder="1" applyAlignment="1">
      <alignment horizontal="left" vertical="top" wrapText="1"/>
    </xf>
    <xf numFmtId="0" fontId="7" fillId="2" borderId="0" xfId="4" applyFont="1" applyFill="1" applyAlignment="1">
      <alignment horizontal="left" vertical="top" wrapText="1"/>
    </xf>
    <xf numFmtId="38" fontId="16" fillId="2" borderId="0" xfId="6" applyFont="1" applyFill="1" applyAlignment="1">
      <alignment vertical="center"/>
    </xf>
    <xf numFmtId="0" fontId="16" fillId="2" borderId="8" xfId="5" applyFont="1" applyFill="1" applyBorder="1">
      <alignment vertical="center"/>
    </xf>
    <xf numFmtId="176" fontId="7" fillId="2" borderId="18" xfId="5" applyNumberFormat="1" applyFont="1" applyFill="1" applyBorder="1" applyAlignment="1">
      <alignment horizontal="right" vertical="center" wrapText="1"/>
    </xf>
    <xf numFmtId="178" fontId="7" fillId="2" borderId="20" xfId="5" applyNumberFormat="1" applyFont="1" applyFill="1" applyBorder="1" applyAlignment="1">
      <alignment horizontal="right" vertical="center" wrapText="1"/>
    </xf>
    <xf numFmtId="176" fontId="7" fillId="2" borderId="19" xfId="5" applyNumberFormat="1" applyFont="1" applyFill="1" applyBorder="1" applyAlignment="1">
      <alignment horizontal="right" vertical="center" wrapText="1"/>
    </xf>
    <xf numFmtId="178" fontId="7" fillId="2" borderId="19" xfId="5" applyNumberFormat="1" applyFont="1" applyFill="1" applyBorder="1" applyAlignment="1">
      <alignment horizontal="right" vertical="center" wrapText="1"/>
    </xf>
    <xf numFmtId="0" fontId="9" fillId="2" borderId="8" xfId="4" applyFont="1" applyFill="1" applyBorder="1" applyAlignment="1">
      <alignment horizontal="center" vertical="center"/>
    </xf>
    <xf numFmtId="176" fontId="7" fillId="2" borderId="22" xfId="5" applyNumberFormat="1" applyFont="1" applyFill="1" applyBorder="1" applyAlignment="1">
      <alignment horizontal="center" vertical="center"/>
    </xf>
    <xf numFmtId="176" fontId="7" fillId="0" borderId="20" xfId="5" applyNumberFormat="1" applyFont="1" applyBorder="1" applyAlignment="1">
      <alignment horizontal="center" vertical="center" wrapText="1"/>
    </xf>
    <xf numFmtId="176" fontId="7" fillId="2" borderId="29" xfId="5" applyNumberFormat="1" applyFont="1" applyFill="1" applyBorder="1" applyAlignment="1">
      <alignment horizontal="center" vertical="center" wrapText="1"/>
    </xf>
    <xf numFmtId="181" fontId="9" fillId="2" borderId="0" xfId="1" applyNumberFormat="1" applyFont="1" applyFill="1" applyBorder="1" applyAlignment="1">
      <alignment vertical="center"/>
    </xf>
    <xf numFmtId="38" fontId="9" fillId="2" borderId="8" xfId="6" applyFont="1" applyFill="1" applyBorder="1" applyAlignment="1">
      <alignment vertical="center"/>
    </xf>
    <xf numFmtId="181" fontId="9" fillId="2" borderId="8" xfId="1" applyNumberFormat="1" applyFont="1" applyFill="1" applyBorder="1" applyAlignment="1">
      <alignment vertical="center"/>
    </xf>
    <xf numFmtId="38" fontId="9" fillId="2" borderId="0" xfId="6" applyFont="1" applyFill="1" applyBorder="1" applyAlignment="1">
      <alignment vertical="center"/>
    </xf>
    <xf numFmtId="176" fontId="9" fillId="2" borderId="0" xfId="5" applyNumberFormat="1" applyFont="1" applyFill="1" applyAlignment="1">
      <alignment horizontal="center" vertical="center"/>
    </xf>
    <xf numFmtId="176" fontId="9" fillId="2" borderId="8" xfId="5" applyNumberFormat="1" applyFont="1" applyFill="1" applyBorder="1" applyAlignment="1">
      <alignment horizontal="center" vertical="center"/>
    </xf>
    <xf numFmtId="179" fontId="9" fillId="2" borderId="8" xfId="1" applyNumberFormat="1" applyFont="1" applyFill="1" applyBorder="1" applyAlignment="1">
      <alignment vertical="center"/>
    </xf>
    <xf numFmtId="0" fontId="7" fillId="2" borderId="8" xfId="4" applyFont="1" applyFill="1" applyBorder="1" applyAlignment="1">
      <alignment horizontal="center" vertical="center"/>
    </xf>
    <xf numFmtId="0" fontId="7" fillId="2" borderId="8" xfId="4" applyFont="1" applyFill="1" applyBorder="1" applyAlignment="1">
      <alignment horizontal="center" vertical="top" wrapText="1"/>
    </xf>
    <xf numFmtId="176" fontId="7" fillId="0" borderId="6" xfId="5" applyNumberFormat="1" applyFont="1" applyBorder="1" applyAlignment="1">
      <alignment horizontal="center" vertical="center" wrapText="1"/>
    </xf>
    <xf numFmtId="0" fontId="7" fillId="2" borderId="10" xfId="4" applyFont="1" applyFill="1" applyBorder="1" applyAlignment="1">
      <alignment horizontal="center" vertical="center"/>
    </xf>
    <xf numFmtId="0" fontId="17" fillId="2" borderId="0" xfId="4" applyFont="1" applyFill="1">
      <alignment vertical="center"/>
    </xf>
    <xf numFmtId="38" fontId="16" fillId="2" borderId="0" xfId="6" applyFont="1" applyFill="1" applyBorder="1">
      <alignment vertical="center"/>
    </xf>
    <xf numFmtId="0" fontId="6" fillId="2" borderId="0" xfId="5" applyFont="1" applyFill="1">
      <alignment vertical="center"/>
    </xf>
    <xf numFmtId="38" fontId="16" fillId="2" borderId="0" xfId="6" applyFont="1" applyFill="1">
      <alignment vertical="center"/>
    </xf>
    <xf numFmtId="0" fontId="16" fillId="0" borderId="0" xfId="5" applyFont="1">
      <alignment vertical="center"/>
    </xf>
    <xf numFmtId="0" fontId="16" fillId="2" borderId="0" xfId="5" applyFont="1" applyFill="1" applyAlignment="1">
      <alignment horizontal="center" vertical="center"/>
    </xf>
    <xf numFmtId="38" fontId="7" fillId="2" borderId="0" xfId="6" applyFont="1" applyFill="1" applyBorder="1" applyAlignment="1">
      <alignment horizontal="right" vertical="center" wrapText="1"/>
    </xf>
    <xf numFmtId="38" fontId="17" fillId="2" borderId="0" xfId="6" applyFont="1" applyFill="1">
      <alignment vertical="center"/>
    </xf>
    <xf numFmtId="0" fontId="17" fillId="0" borderId="0" xfId="5" applyFont="1">
      <alignment vertical="center"/>
    </xf>
    <xf numFmtId="0" fontId="7" fillId="2" borderId="0" xfId="4" applyFont="1" applyFill="1" applyAlignment="1">
      <alignment horizontal="right" vertical="center" wrapText="1"/>
    </xf>
    <xf numFmtId="38" fontId="7" fillId="2" borderId="0" xfId="6" applyFont="1" applyFill="1" applyBorder="1" applyAlignment="1">
      <alignment vertical="center" wrapText="1"/>
    </xf>
    <xf numFmtId="176" fontId="6" fillId="2" borderId="0" xfId="5" applyNumberFormat="1" applyFont="1" applyFill="1" applyAlignment="1">
      <alignment horizontal="left" vertical="center" shrinkToFit="1"/>
    </xf>
    <xf numFmtId="0" fontId="10" fillId="2" borderId="12" xfId="4" applyFont="1" applyFill="1" applyBorder="1" applyAlignment="1">
      <alignment horizontal="left" vertical="center" wrapText="1"/>
    </xf>
    <xf numFmtId="0" fontId="10" fillId="2" borderId="22" xfId="4" applyFont="1" applyFill="1" applyBorder="1" applyAlignment="1">
      <alignment horizontal="left" vertical="center" wrapText="1"/>
    </xf>
    <xf numFmtId="0" fontId="13" fillId="2" borderId="0" xfId="4" applyFont="1" applyFill="1" applyAlignment="1">
      <alignment vertical="center" wrapText="1"/>
    </xf>
    <xf numFmtId="0" fontId="14" fillId="2" borderId="0" xfId="4" applyFont="1" applyFill="1" applyAlignment="1">
      <alignment vertical="center" wrapText="1"/>
    </xf>
    <xf numFmtId="176" fontId="7" fillId="2" borderId="14" xfId="5" applyNumberFormat="1" applyFont="1" applyFill="1" applyBorder="1" applyAlignment="1">
      <alignment horizontal="left" wrapText="1"/>
    </xf>
    <xf numFmtId="176" fontId="7" fillId="2" borderId="23" xfId="5" applyNumberFormat="1" applyFont="1" applyFill="1" applyBorder="1" applyAlignment="1">
      <alignment horizontal="left" wrapText="1"/>
    </xf>
    <xf numFmtId="176" fontId="7" fillId="2" borderId="12" xfId="5" applyNumberFormat="1" applyFont="1" applyFill="1" applyBorder="1" applyAlignment="1">
      <alignment horizontal="left" vertical="center" wrapText="1"/>
    </xf>
    <xf numFmtId="176" fontId="7" fillId="2" borderId="22" xfId="5" applyNumberFormat="1" applyFont="1" applyFill="1" applyBorder="1" applyAlignment="1">
      <alignment horizontal="left" vertical="center" wrapText="1"/>
    </xf>
    <xf numFmtId="0" fontId="13" fillId="0" borderId="0" xfId="0" applyFont="1" applyAlignment="1">
      <alignment horizontal="left" vertical="center" wrapText="1"/>
    </xf>
    <xf numFmtId="38" fontId="7" fillId="2" borderId="8" xfId="6" applyFont="1" applyFill="1" applyBorder="1" applyAlignment="1">
      <alignment horizontal="left" vertical="center" wrapText="1"/>
    </xf>
    <xf numFmtId="0" fontId="0" fillId="0" borderId="0" xfId="0" applyAlignment="1">
      <alignment horizontal="left" vertical="center" wrapText="1"/>
    </xf>
    <xf numFmtId="0" fontId="13" fillId="0" borderId="0" xfId="0" applyFont="1">
      <alignment vertical="center"/>
    </xf>
    <xf numFmtId="0" fontId="12" fillId="2" borderId="12" xfId="4" applyFont="1" applyFill="1" applyBorder="1" applyAlignment="1">
      <alignment horizontal="left" vertical="center" wrapText="1"/>
    </xf>
    <xf numFmtId="0" fontId="12" fillId="2" borderId="22" xfId="4" applyFont="1" applyFill="1" applyBorder="1" applyAlignment="1">
      <alignment horizontal="left" vertical="center" wrapText="1"/>
    </xf>
    <xf numFmtId="176" fontId="6" fillId="2" borderId="13" xfId="5" applyNumberFormat="1" applyFont="1" applyFill="1" applyBorder="1" applyAlignment="1">
      <alignment horizontal="left" vertical="center" shrinkToFit="1"/>
    </xf>
    <xf numFmtId="0" fontId="13" fillId="2" borderId="0" xfId="4" applyFont="1" applyFill="1" applyAlignment="1">
      <alignment horizontal="left" vertical="center" wrapText="1"/>
    </xf>
    <xf numFmtId="176" fontId="7" fillId="2" borderId="1" xfId="5" applyNumberFormat="1" applyFont="1" applyFill="1" applyBorder="1" applyAlignment="1">
      <alignment horizontal="left" wrapText="1"/>
    </xf>
    <xf numFmtId="176" fontId="7" fillId="2" borderId="16" xfId="5" applyNumberFormat="1" applyFont="1" applyFill="1" applyBorder="1" applyAlignment="1">
      <alignment horizontal="left" wrapText="1"/>
    </xf>
    <xf numFmtId="176" fontId="7" fillId="2" borderId="2" xfId="5" applyNumberFormat="1" applyFont="1" applyFill="1" applyBorder="1" applyAlignment="1">
      <alignment horizontal="left" wrapText="1"/>
    </xf>
    <xf numFmtId="176" fontId="7" fillId="2" borderId="17" xfId="5" applyNumberFormat="1" applyFont="1" applyFill="1" applyBorder="1" applyAlignment="1">
      <alignment horizontal="left" wrapText="1"/>
    </xf>
    <xf numFmtId="176" fontId="7" fillId="2" borderId="4" xfId="5" applyNumberFormat="1" applyFont="1" applyFill="1" applyBorder="1" applyAlignment="1">
      <alignment horizontal="center" vertical="center" shrinkToFit="1"/>
    </xf>
    <xf numFmtId="176" fontId="7" fillId="2" borderId="5" xfId="5" applyNumberFormat="1" applyFont="1" applyFill="1" applyBorder="1" applyAlignment="1">
      <alignment horizontal="center" vertical="center" shrinkToFit="1"/>
    </xf>
    <xf numFmtId="176" fontId="7" fillId="2" borderId="24" xfId="5" applyNumberFormat="1" applyFont="1" applyFill="1" applyBorder="1" applyAlignment="1">
      <alignment horizontal="center" vertical="center" wrapText="1" shrinkToFit="1"/>
    </xf>
    <xf numFmtId="176" fontId="7" fillId="2" borderId="25" xfId="5" applyNumberFormat="1" applyFont="1" applyFill="1" applyBorder="1" applyAlignment="1">
      <alignment horizontal="center" vertical="center" wrapText="1" shrinkToFit="1"/>
    </xf>
    <xf numFmtId="176" fontId="7" fillId="2" borderId="3" xfId="5" applyNumberFormat="1" applyFont="1" applyFill="1" applyBorder="1" applyAlignment="1">
      <alignment horizontal="center" vertical="center"/>
    </xf>
    <xf numFmtId="176" fontId="7" fillId="2" borderId="18" xfId="5" applyNumberFormat="1" applyFont="1" applyFill="1" applyBorder="1" applyAlignment="1">
      <alignment horizontal="center" vertical="center" wrapText="1"/>
    </xf>
    <xf numFmtId="176" fontId="7" fillId="2" borderId="19" xfId="5" applyNumberFormat="1" applyFont="1" applyFill="1" applyBorder="1" applyAlignment="1">
      <alignment horizontal="center" vertical="center" wrapText="1"/>
    </xf>
    <xf numFmtId="176" fontId="7" fillId="2" borderId="20" xfId="5" applyNumberFormat="1" applyFont="1" applyFill="1" applyBorder="1" applyAlignment="1">
      <alignment horizontal="center" vertical="center" wrapText="1"/>
    </xf>
    <xf numFmtId="38" fontId="7" fillId="2" borderId="4" xfId="6" applyFont="1" applyFill="1" applyBorder="1" applyAlignment="1">
      <alignment horizontal="center" vertical="center" shrinkToFit="1"/>
    </xf>
    <xf numFmtId="176" fontId="7" fillId="2" borderId="6" xfId="5" applyNumberFormat="1" applyFont="1" applyFill="1" applyBorder="1" applyAlignment="1">
      <alignment horizontal="center" vertical="center" shrinkToFit="1"/>
    </xf>
    <xf numFmtId="38" fontId="7" fillId="2" borderId="6" xfId="6" applyFont="1" applyFill="1" applyBorder="1" applyAlignment="1">
      <alignment horizontal="center" vertical="center" shrinkToFit="1"/>
    </xf>
    <xf numFmtId="0" fontId="7" fillId="2" borderId="4" xfId="5" applyFont="1" applyFill="1" applyBorder="1" applyAlignment="1">
      <alignment horizontal="center" vertical="center"/>
    </xf>
    <xf numFmtId="0" fontId="7" fillId="0" borderId="6" xfId="0" applyFont="1" applyBorder="1" applyAlignment="1">
      <alignment horizontal="center" vertical="center"/>
    </xf>
    <xf numFmtId="38" fontId="7" fillId="0" borderId="4" xfId="6" applyFont="1" applyFill="1" applyBorder="1" applyAlignment="1">
      <alignment horizontal="center" vertical="center" wrapText="1" shrinkToFit="1"/>
    </xf>
    <xf numFmtId="38" fontId="7" fillId="0" borderId="5" xfId="6" applyFont="1" applyFill="1" applyBorder="1" applyAlignment="1">
      <alignment horizontal="center" vertical="center" wrapText="1" shrinkToFit="1"/>
    </xf>
    <xf numFmtId="38" fontId="7" fillId="0" borderId="6" xfId="6" applyFont="1" applyFill="1" applyBorder="1" applyAlignment="1">
      <alignment horizontal="center" vertical="center" wrapText="1" shrinkToFit="1"/>
    </xf>
    <xf numFmtId="38" fontId="7" fillId="2" borderId="4" xfId="6" applyFont="1" applyFill="1" applyBorder="1" applyAlignment="1">
      <alignment horizontal="center" vertical="center" wrapText="1"/>
    </xf>
    <xf numFmtId="38" fontId="7" fillId="2" borderId="5" xfId="6" applyFont="1" applyFill="1" applyBorder="1" applyAlignment="1">
      <alignment horizontal="center" vertical="center" wrapText="1"/>
    </xf>
    <xf numFmtId="38" fontId="7" fillId="2" borderId="6" xfId="6" applyFont="1" applyFill="1" applyBorder="1" applyAlignment="1">
      <alignment horizontal="center" vertical="center" wrapText="1"/>
    </xf>
    <xf numFmtId="0" fontId="7" fillId="2" borderId="24" xfId="5" applyFont="1" applyFill="1" applyBorder="1" applyAlignment="1">
      <alignment horizontal="center" vertical="center"/>
    </xf>
    <xf numFmtId="0" fontId="7" fillId="0" borderId="25" xfId="0" applyFont="1" applyBorder="1" applyAlignment="1">
      <alignment horizontal="center" vertical="center"/>
    </xf>
    <xf numFmtId="38" fontId="7" fillId="2" borderId="4" xfId="6" applyFont="1" applyFill="1" applyBorder="1" applyAlignment="1">
      <alignment horizontal="center" vertical="center" wrapText="1" shrinkToFit="1"/>
    </xf>
    <xf numFmtId="38" fontId="7" fillId="2" borderId="5" xfId="6" applyFont="1" applyFill="1" applyBorder="1" applyAlignment="1">
      <alignment horizontal="center" vertical="center" shrinkToFit="1"/>
    </xf>
    <xf numFmtId="38" fontId="7" fillId="2" borderId="18" xfId="6" applyFont="1" applyFill="1" applyBorder="1" applyAlignment="1">
      <alignment horizontal="center" vertical="center" wrapText="1"/>
    </xf>
    <xf numFmtId="38" fontId="7" fillId="2" borderId="19" xfId="6" applyFont="1" applyFill="1" applyBorder="1" applyAlignment="1">
      <alignment horizontal="center" vertical="center" wrapText="1"/>
    </xf>
    <xf numFmtId="38" fontId="7" fillId="2" borderId="20" xfId="6" applyFont="1" applyFill="1" applyBorder="1" applyAlignment="1">
      <alignment horizontal="center" vertical="center" wrapText="1"/>
    </xf>
    <xf numFmtId="176" fontId="7" fillId="2" borderId="26" xfId="5" applyNumberFormat="1" applyFont="1" applyFill="1" applyBorder="1" applyAlignment="1">
      <alignment horizontal="center" vertical="center" wrapText="1" shrinkToFit="1"/>
    </xf>
    <xf numFmtId="176" fontId="7" fillId="2" borderId="7" xfId="5" applyNumberFormat="1" applyFont="1" applyFill="1" applyBorder="1" applyAlignment="1">
      <alignment horizontal="center" vertical="center" wrapText="1" shrinkToFit="1"/>
    </xf>
    <xf numFmtId="176" fontId="7" fillId="2" borderId="8" xfId="5" applyNumberFormat="1" applyFont="1" applyFill="1" applyBorder="1" applyAlignment="1">
      <alignment horizontal="center" vertical="center" shrinkToFit="1"/>
    </xf>
    <xf numFmtId="176" fontId="7" fillId="2" borderId="9" xfId="5" applyNumberFormat="1" applyFont="1" applyFill="1" applyBorder="1" applyAlignment="1">
      <alignment horizontal="center" vertical="center" shrinkToFit="1"/>
    </xf>
    <xf numFmtId="176" fontId="7" fillId="2" borderId="3" xfId="5" applyNumberFormat="1" applyFont="1" applyFill="1" applyBorder="1" applyAlignment="1">
      <alignment horizontal="center" vertical="center" wrapText="1"/>
    </xf>
    <xf numFmtId="176" fontId="7" fillId="2" borderId="11" xfId="5" applyNumberFormat="1" applyFont="1" applyFill="1" applyBorder="1" applyAlignment="1">
      <alignment horizontal="left" wrapText="1"/>
    </xf>
    <xf numFmtId="176" fontId="7" fillId="2" borderId="21" xfId="5" applyNumberFormat="1" applyFont="1" applyFill="1" applyBorder="1" applyAlignment="1">
      <alignment horizontal="left" wrapText="1"/>
    </xf>
    <xf numFmtId="176" fontId="7" fillId="2" borderId="4" xfId="5" applyNumberFormat="1" applyFont="1" applyFill="1" applyBorder="1" applyAlignment="1">
      <alignment horizontal="center" vertical="center" wrapText="1"/>
    </xf>
    <xf numFmtId="176" fontId="7" fillId="2" borderId="5" xfId="5" applyNumberFormat="1" applyFont="1" applyFill="1" applyBorder="1" applyAlignment="1">
      <alignment horizontal="center" vertical="center" wrapText="1"/>
    </xf>
    <xf numFmtId="176" fontId="7" fillId="2" borderId="4" xfId="5" applyNumberFormat="1" applyFont="1" applyFill="1" applyBorder="1" applyAlignment="1">
      <alignment horizontal="center" vertical="center" wrapText="1" shrinkToFit="1"/>
    </xf>
    <xf numFmtId="176" fontId="7" fillId="2" borderId="5" xfId="5" applyNumberFormat="1" applyFont="1" applyFill="1" applyBorder="1" applyAlignment="1">
      <alignment horizontal="center" vertical="center" wrapText="1" shrinkToFit="1"/>
    </xf>
    <xf numFmtId="176" fontId="7" fillId="2" borderId="3" xfId="5" applyNumberFormat="1" applyFont="1" applyFill="1" applyBorder="1" applyAlignment="1">
      <alignment horizontal="center" vertical="center" wrapText="1" shrinkToFit="1"/>
    </xf>
    <xf numFmtId="176" fontId="7" fillId="2" borderId="3" xfId="5" applyNumberFormat="1" applyFont="1" applyFill="1" applyBorder="1" applyAlignment="1">
      <alignment horizontal="center" vertical="center" shrinkToFit="1"/>
    </xf>
    <xf numFmtId="176" fontId="7" fillId="2" borderId="6" xfId="5" applyNumberFormat="1" applyFont="1" applyFill="1" applyBorder="1" applyAlignment="1">
      <alignment horizontal="center" vertical="center" wrapText="1"/>
    </xf>
    <xf numFmtId="0" fontId="7" fillId="0" borderId="3" xfId="0" applyFont="1" applyBorder="1" applyAlignment="1">
      <alignment horizontal="center" vertical="center" wrapText="1"/>
    </xf>
    <xf numFmtId="176" fontId="7" fillId="2" borderId="7" xfId="5" applyNumberFormat="1" applyFont="1" applyFill="1" applyBorder="1" applyAlignment="1">
      <alignment horizontal="center" vertical="center" wrapText="1"/>
    </xf>
    <xf numFmtId="176" fontId="7" fillId="2" borderId="8" xfId="5" applyNumberFormat="1" applyFont="1" applyFill="1" applyBorder="1" applyAlignment="1">
      <alignment horizontal="center" vertical="center" wrapText="1"/>
    </xf>
    <xf numFmtId="176" fontId="7" fillId="2" borderId="9" xfId="5" applyNumberFormat="1" applyFont="1" applyFill="1" applyBorder="1" applyAlignment="1">
      <alignment horizontal="center" vertical="center" wrapText="1"/>
    </xf>
    <xf numFmtId="176" fontId="7" fillId="2" borderId="6" xfId="5" applyNumberFormat="1" applyFont="1" applyFill="1" applyBorder="1" applyAlignment="1">
      <alignment horizontal="center" vertical="center" wrapText="1" shrinkToFit="1"/>
    </xf>
    <xf numFmtId="0" fontId="7" fillId="2" borderId="3" xfId="4" applyFont="1" applyFill="1" applyBorder="1" applyAlignment="1">
      <alignment horizontal="center" vertical="center" wrapText="1"/>
    </xf>
    <xf numFmtId="0" fontId="7" fillId="0" borderId="6" xfId="0" applyFont="1" applyBorder="1" applyAlignment="1">
      <alignment horizontal="center" vertical="center" shrinkToFit="1"/>
    </xf>
    <xf numFmtId="176" fontId="7" fillId="2" borderId="0" xfId="5" applyNumberFormat="1" applyFont="1" applyFill="1" applyAlignment="1">
      <alignment horizontal="center" vertical="center" wrapText="1" shrinkToFit="1"/>
    </xf>
    <xf numFmtId="176" fontId="7" fillId="2" borderId="0" xfId="5" applyNumberFormat="1" applyFont="1" applyFill="1" applyAlignment="1">
      <alignment horizontal="center" vertical="center" wrapText="1"/>
    </xf>
    <xf numFmtId="176" fontId="7" fillId="0" borderId="7" xfId="5" applyNumberFormat="1" applyFont="1" applyBorder="1" applyAlignment="1">
      <alignment horizontal="center" vertical="center" wrapText="1" shrinkToFit="1"/>
    </xf>
    <xf numFmtId="176" fontId="7" fillId="0" borderId="8" xfId="5" applyNumberFormat="1" applyFont="1" applyBorder="1" applyAlignment="1">
      <alignment horizontal="center" vertical="center" wrapText="1" shrinkToFit="1"/>
    </xf>
    <xf numFmtId="176" fontId="7" fillId="0" borderId="9" xfId="5" applyNumberFormat="1" applyFont="1" applyBorder="1" applyAlignment="1">
      <alignment horizontal="center" vertical="center" wrapText="1" shrinkToFit="1"/>
    </xf>
    <xf numFmtId="176" fontId="7" fillId="0" borderId="4" xfId="5" applyNumberFormat="1" applyFont="1" applyBorder="1" applyAlignment="1">
      <alignment horizontal="center" vertical="center" shrinkToFit="1"/>
    </xf>
    <xf numFmtId="176" fontId="7" fillId="0" borderId="6" xfId="5" applyNumberFormat="1" applyFont="1" applyBorder="1" applyAlignment="1">
      <alignment horizontal="center" vertical="center" shrinkToFit="1"/>
    </xf>
    <xf numFmtId="38" fontId="7" fillId="0" borderId="4" xfId="6" applyFont="1" applyFill="1" applyBorder="1" applyAlignment="1">
      <alignment horizontal="center" vertical="center" shrinkToFit="1"/>
    </xf>
    <xf numFmtId="38" fontId="7" fillId="0" borderId="6" xfId="6" applyFont="1" applyFill="1" applyBorder="1" applyAlignment="1">
      <alignment horizontal="center" vertical="center" shrinkToFit="1"/>
    </xf>
    <xf numFmtId="176" fontId="7" fillId="2" borderId="16" xfId="5" applyNumberFormat="1" applyFont="1" applyFill="1" applyBorder="1" applyAlignment="1">
      <alignment horizontal="left"/>
    </xf>
    <xf numFmtId="176" fontId="7" fillId="2" borderId="2" xfId="5" applyNumberFormat="1" applyFont="1" applyFill="1" applyBorder="1" applyAlignment="1">
      <alignment horizontal="left"/>
    </xf>
    <xf numFmtId="176" fontId="7" fillId="2" borderId="17" xfId="5" applyNumberFormat="1" applyFont="1" applyFill="1" applyBorder="1" applyAlignment="1">
      <alignment horizontal="left"/>
    </xf>
    <xf numFmtId="0" fontId="7" fillId="2" borderId="7" xfId="4" applyFont="1" applyFill="1" applyBorder="1" applyAlignment="1">
      <alignment horizontal="center" vertical="center" wrapText="1"/>
    </xf>
    <xf numFmtId="0" fontId="7" fillId="2" borderId="8" xfId="4"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0" borderId="7" xfId="4" applyFont="1" applyBorder="1" applyAlignment="1">
      <alignment horizontal="center" vertical="center" wrapText="1"/>
    </xf>
    <xf numFmtId="0" fontId="7" fillId="0" borderId="8" xfId="4" applyFont="1" applyBorder="1" applyAlignment="1">
      <alignment horizontal="center" vertical="center" wrapText="1"/>
    </xf>
    <xf numFmtId="0" fontId="7" fillId="0" borderId="9" xfId="4" applyFont="1" applyBorder="1" applyAlignment="1">
      <alignment horizontal="center" vertical="center" wrapText="1"/>
    </xf>
    <xf numFmtId="0" fontId="7" fillId="2" borderId="4" xfId="4" applyFont="1" applyFill="1" applyBorder="1" applyAlignment="1">
      <alignment horizontal="center" vertical="center" wrapText="1"/>
    </xf>
    <xf numFmtId="0" fontId="7" fillId="2" borderId="5" xfId="4" applyFont="1" applyFill="1" applyBorder="1" applyAlignment="1">
      <alignment horizontal="center" vertical="center" wrapText="1"/>
    </xf>
    <xf numFmtId="0" fontId="7" fillId="2" borderId="6" xfId="4" applyFont="1" applyFill="1" applyBorder="1" applyAlignment="1">
      <alignment horizontal="center" vertical="center" wrapText="1"/>
    </xf>
    <xf numFmtId="176" fontId="7" fillId="2" borderId="15" xfId="5" applyNumberFormat="1" applyFont="1" applyFill="1" applyBorder="1" applyAlignment="1">
      <alignment horizontal="left" wrapText="1"/>
    </xf>
    <xf numFmtId="0" fontId="7" fillId="2" borderId="0" xfId="4" applyFont="1" applyFill="1" applyAlignment="1">
      <alignment horizontal="center" vertical="center" wrapText="1"/>
    </xf>
    <xf numFmtId="0" fontId="7" fillId="2" borderId="18" xfId="4" applyFont="1" applyFill="1" applyBorder="1" applyAlignment="1">
      <alignment horizontal="center" vertical="center" wrapText="1"/>
    </xf>
    <xf numFmtId="0" fontId="7" fillId="2" borderId="19" xfId="4" applyFont="1" applyFill="1" applyBorder="1" applyAlignment="1">
      <alignment horizontal="center" vertical="center" wrapText="1"/>
    </xf>
    <xf numFmtId="0" fontId="7" fillId="2" borderId="20" xfId="4" applyFont="1" applyFill="1" applyBorder="1" applyAlignment="1">
      <alignment horizontal="center" vertical="center" wrapTex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9" xfId="0" applyFont="1" applyBorder="1" applyAlignment="1">
      <alignment horizontal="center" vertical="center" shrinkToFi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176" fontId="7" fillId="2" borderId="6" xfId="5" applyNumberFormat="1" applyFont="1" applyFill="1" applyBorder="1" applyAlignment="1">
      <alignment horizontal="center" vertical="center"/>
    </xf>
    <xf numFmtId="176" fontId="7" fillId="2" borderId="8" xfId="5" applyNumberFormat="1" applyFont="1" applyFill="1" applyBorder="1" applyAlignment="1">
      <alignment horizontal="center" vertical="center" wrapText="1" shrinkToFit="1"/>
    </xf>
    <xf numFmtId="38" fontId="11" fillId="2" borderId="3" xfId="6" applyFont="1" applyFill="1" applyBorder="1" applyAlignment="1">
      <alignment horizontal="center" vertical="center" wrapText="1" shrinkToFit="1"/>
    </xf>
    <xf numFmtId="38" fontId="11" fillId="2" borderId="3" xfId="6" applyFont="1" applyFill="1" applyBorder="1" applyAlignment="1">
      <alignment horizontal="center" vertical="center" shrinkToFit="1"/>
    </xf>
    <xf numFmtId="38" fontId="7" fillId="2" borderId="3" xfId="6" applyFont="1" applyFill="1" applyBorder="1" applyAlignment="1">
      <alignment horizontal="center" vertical="center" wrapText="1"/>
    </xf>
    <xf numFmtId="38" fontId="7" fillId="2" borderId="3" xfId="6" applyFont="1" applyFill="1" applyBorder="1" applyAlignment="1">
      <alignment horizontal="center" vertical="center" wrapText="1" shrinkToFit="1"/>
    </xf>
    <xf numFmtId="38" fontId="7" fillId="2" borderId="3" xfId="6" applyFont="1" applyFill="1" applyBorder="1" applyAlignment="1">
      <alignment horizontal="center" vertical="center" shrinkToFit="1"/>
    </xf>
    <xf numFmtId="0" fontId="7" fillId="2" borderId="3" xfId="4" applyFont="1" applyFill="1" applyBorder="1" applyAlignment="1">
      <alignment horizontal="center" vertical="center" wrapText="1" shrinkToFit="1"/>
    </xf>
    <xf numFmtId="0" fontId="7" fillId="2" borderId="3" xfId="4" applyFont="1" applyFill="1" applyBorder="1" applyAlignment="1">
      <alignment horizontal="center" vertical="center" shrinkToFit="1"/>
    </xf>
    <xf numFmtId="176" fontId="7" fillId="2" borderId="12" xfId="5" applyNumberFormat="1" applyFont="1" applyFill="1" applyBorder="1" applyAlignment="1">
      <alignment horizontal="center" vertical="center" wrapText="1" shrinkToFit="1"/>
    </xf>
    <xf numFmtId="176" fontId="7" fillId="2" borderId="7" xfId="5" applyNumberFormat="1" applyFont="1" applyFill="1" applyBorder="1" applyAlignment="1">
      <alignment horizontal="center" vertical="center" shrinkToFit="1"/>
    </xf>
    <xf numFmtId="0" fontId="7" fillId="2" borderId="1" xfId="4" applyFont="1" applyFill="1" applyBorder="1" applyAlignment="1">
      <alignment horizontal="left" wrapText="1"/>
    </xf>
    <xf numFmtId="0" fontId="7" fillId="2" borderId="16" xfId="4" applyFont="1" applyFill="1" applyBorder="1" applyAlignment="1">
      <alignment horizontal="left" wrapText="1"/>
    </xf>
    <xf numFmtId="0" fontId="7" fillId="2" borderId="2" xfId="4" applyFont="1" applyFill="1" applyBorder="1" applyAlignment="1">
      <alignment horizontal="left" wrapText="1"/>
    </xf>
    <xf numFmtId="0" fontId="7" fillId="2" borderId="17" xfId="4" applyFont="1" applyFill="1" applyBorder="1" applyAlignment="1">
      <alignment horizontal="left" wrapText="1"/>
    </xf>
    <xf numFmtId="0" fontId="11" fillId="2" borderId="4" xfId="4" applyFont="1" applyFill="1" applyBorder="1" applyAlignment="1">
      <alignment horizontal="center" vertical="center" wrapText="1"/>
    </xf>
    <xf numFmtId="0" fontId="11" fillId="2" borderId="6" xfId="4" applyFont="1" applyFill="1" applyBorder="1" applyAlignment="1">
      <alignment horizontal="center" vertical="center" wrapText="1"/>
    </xf>
    <xf numFmtId="38" fontId="7" fillId="2" borderId="7" xfId="6" applyFont="1" applyFill="1" applyBorder="1" applyAlignment="1">
      <alignment horizontal="center" vertical="center" wrapText="1"/>
    </xf>
    <xf numFmtId="38" fontId="7" fillId="2" borderId="10" xfId="6" applyFont="1" applyFill="1" applyBorder="1" applyAlignment="1">
      <alignment horizontal="center" vertical="center" wrapText="1"/>
    </xf>
    <xf numFmtId="38" fontId="7" fillId="2" borderId="9" xfId="6" applyFont="1" applyFill="1" applyBorder="1" applyAlignment="1">
      <alignment horizontal="center" vertical="center" wrapText="1"/>
    </xf>
    <xf numFmtId="38" fontId="7" fillId="2" borderId="13" xfId="6" applyFont="1" applyFill="1" applyBorder="1" applyAlignment="1">
      <alignment horizontal="center" vertical="center" wrapText="1"/>
    </xf>
    <xf numFmtId="0" fontId="7" fillId="2" borderId="10" xfId="4" applyFont="1" applyFill="1" applyBorder="1" applyAlignment="1">
      <alignment horizontal="left" vertical="top" wrapText="1"/>
    </xf>
    <xf numFmtId="0" fontId="7" fillId="2" borderId="0" xfId="4" applyFont="1" applyFill="1" applyAlignment="1">
      <alignment horizontal="left" vertical="top" wrapText="1"/>
    </xf>
    <xf numFmtId="0" fontId="7" fillId="2" borderId="10" xfId="4" applyFont="1" applyFill="1" applyBorder="1" applyAlignment="1">
      <alignment horizontal="center" vertical="center"/>
    </xf>
    <xf numFmtId="0" fontId="7" fillId="2" borderId="0" xfId="4" applyFont="1" applyFill="1" applyAlignment="1">
      <alignment horizontal="center" vertical="center"/>
    </xf>
    <xf numFmtId="0" fontId="7" fillId="2" borderId="10" xfId="4" applyFont="1" applyFill="1" applyBorder="1" applyAlignment="1">
      <alignment horizontal="center" vertical="center" wrapText="1"/>
    </xf>
    <xf numFmtId="0" fontId="7" fillId="2" borderId="13" xfId="4" applyFont="1" applyFill="1" applyBorder="1" applyAlignment="1">
      <alignment horizontal="center" vertical="center" wrapText="1"/>
    </xf>
    <xf numFmtId="38" fontId="7" fillId="2" borderId="7" xfId="6" applyFont="1" applyFill="1" applyBorder="1" applyAlignment="1">
      <alignment horizontal="center" vertical="center"/>
    </xf>
    <xf numFmtId="38" fontId="7" fillId="2" borderId="10" xfId="6" applyFont="1" applyFill="1" applyBorder="1" applyAlignment="1">
      <alignment horizontal="center" vertical="center"/>
    </xf>
    <xf numFmtId="38" fontId="7" fillId="2" borderId="18" xfId="6" applyFont="1" applyFill="1" applyBorder="1" applyAlignment="1">
      <alignment horizontal="center" vertical="center"/>
    </xf>
    <xf numFmtId="38" fontId="7" fillId="2" borderId="9" xfId="6" applyFont="1" applyFill="1" applyBorder="1" applyAlignment="1">
      <alignment horizontal="center" vertical="center"/>
    </xf>
    <xf numFmtId="38" fontId="7" fillId="2" borderId="13" xfId="6" applyFont="1" applyFill="1" applyBorder="1" applyAlignment="1">
      <alignment horizontal="center" vertical="center"/>
    </xf>
    <xf numFmtId="38" fontId="7" fillId="2" borderId="20" xfId="6" applyFont="1" applyFill="1" applyBorder="1" applyAlignment="1">
      <alignment horizontal="center" vertical="center"/>
    </xf>
  </cellXfs>
  <cellStyles count="7">
    <cellStyle name="パーセント 2" xfId="1" xr:uid="{00000000-0005-0000-0000-000000000000}"/>
    <cellStyle name="パーセント 2 2" xfId="2" xr:uid="{00000000-0005-0000-0000-000001000000}"/>
    <cellStyle name="桁区切り" xfId="6" builtinId="6"/>
    <cellStyle name="桁区切り 2" xfId="3" xr:uid="{00000000-0005-0000-0000-000002000000}"/>
    <cellStyle name="標準" xfId="0" builtinId="0"/>
    <cellStyle name="標準 2" xfId="4" xr:uid="{00000000-0005-0000-0000-000004000000}"/>
    <cellStyle name="標準 3" xfId="5" xr:uid="{00000000-0005-0000-0000-000005000000}"/>
  </cellStyles>
  <dxfs count="0"/>
  <tableStyles count="0" defaultTableStyle="TableStyleMedium2" defaultPivotStyle="PivotStyleLight16"/>
  <colors>
    <mruColors>
      <color rgb="FFFF5050"/>
      <color rgb="FFFFCCFF"/>
      <color rgb="FFFF3300"/>
      <color rgb="FFCCFFFF"/>
      <color rgb="FF632523"/>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82"/>
  <sheetViews>
    <sheetView showGridLines="0" tabSelected="1" view="pageBreakPreview" zoomScaleSheetLayoutView="100" workbookViewId="0">
      <selection sqref="A1:L1"/>
    </sheetView>
  </sheetViews>
  <sheetFormatPr defaultRowHeight="13.5" x14ac:dyDescent="0.15"/>
  <cols>
    <col min="1" max="1" width="9" customWidth="1"/>
    <col min="2" max="2" width="22.625" style="1" customWidth="1"/>
    <col min="3" max="3" width="3.375" customWidth="1"/>
    <col min="4" max="12" width="7.125" customWidth="1"/>
    <col min="13" max="13" width="3.75" customWidth="1"/>
    <col min="14" max="15" width="7.125" customWidth="1"/>
    <col min="16" max="20" width="9" customWidth="1"/>
  </cols>
  <sheetData>
    <row r="1" spans="1:14" s="2" customFormat="1" ht="24" customHeight="1" x14ac:dyDescent="0.15">
      <c r="A1" s="189" t="s">
        <v>108</v>
      </c>
      <c r="B1" s="189"/>
      <c r="C1" s="189"/>
      <c r="D1" s="189"/>
      <c r="E1" s="189"/>
      <c r="F1" s="189"/>
      <c r="G1" s="189"/>
      <c r="H1" s="189"/>
      <c r="I1" s="189"/>
      <c r="J1" s="189"/>
      <c r="K1" s="189"/>
      <c r="L1" s="189"/>
      <c r="M1" s="180"/>
      <c r="N1" s="180"/>
    </row>
    <row r="2" spans="1:14" s="3" customFormat="1" ht="15" customHeight="1" x14ac:dyDescent="0.15">
      <c r="A2" s="206" t="s">
        <v>85</v>
      </c>
      <c r="B2" s="207"/>
      <c r="C2" s="210" t="s">
        <v>42</v>
      </c>
      <c r="D2" s="12">
        <v>1</v>
      </c>
      <c r="E2" s="12">
        <v>2</v>
      </c>
      <c r="F2" s="12">
        <v>3</v>
      </c>
      <c r="G2" s="12">
        <v>4</v>
      </c>
      <c r="H2" s="12">
        <v>5</v>
      </c>
      <c r="I2" s="212" t="s">
        <v>23</v>
      </c>
      <c r="J2" s="142" t="s">
        <v>4</v>
      </c>
      <c r="K2" s="12">
        <v>3</v>
      </c>
      <c r="L2" s="12" t="s">
        <v>7</v>
      </c>
      <c r="M2" s="150"/>
      <c r="N2" s="150"/>
    </row>
    <row r="3" spans="1:14" s="3" customFormat="1" ht="31.5" customHeight="1" x14ac:dyDescent="0.15">
      <c r="A3" s="208"/>
      <c r="B3" s="209"/>
      <c r="C3" s="211"/>
      <c r="D3" s="22" t="s">
        <v>182</v>
      </c>
      <c r="E3" s="22" t="s">
        <v>183</v>
      </c>
      <c r="F3" s="22" t="s">
        <v>29</v>
      </c>
      <c r="G3" s="22" t="s">
        <v>185</v>
      </c>
      <c r="H3" s="22" t="s">
        <v>186</v>
      </c>
      <c r="I3" s="213"/>
      <c r="J3" s="152" t="s">
        <v>182</v>
      </c>
      <c r="K3" s="22" t="s">
        <v>29</v>
      </c>
      <c r="L3" s="22" t="s">
        <v>186</v>
      </c>
      <c r="M3" s="150"/>
      <c r="N3" s="150"/>
    </row>
    <row r="4" spans="1:14" s="3" customFormat="1" ht="15" customHeight="1" x14ac:dyDescent="0.15">
      <c r="A4" s="214" t="s">
        <v>107</v>
      </c>
      <c r="B4" s="215" t="s">
        <v>18</v>
      </c>
      <c r="C4" s="218" t="s">
        <v>267</v>
      </c>
      <c r="D4" s="75">
        <v>263</v>
      </c>
      <c r="E4" s="75">
        <v>440</v>
      </c>
      <c r="F4" s="75">
        <v>465</v>
      </c>
      <c r="G4" s="75">
        <v>231</v>
      </c>
      <c r="H4" s="75">
        <v>472</v>
      </c>
      <c r="I4" s="137">
        <v>12</v>
      </c>
      <c r="J4" s="159">
        <f t="shared" ref="J4:J9" si="0">+D4+E4</f>
        <v>703</v>
      </c>
      <c r="K4" s="75">
        <f t="shared" ref="K4:K9" si="1">+F4</f>
        <v>465</v>
      </c>
      <c r="L4" s="75">
        <f t="shared" ref="L4:L9" si="2">+G4+H4</f>
        <v>703</v>
      </c>
      <c r="M4" s="150"/>
      <c r="N4" s="150"/>
    </row>
    <row r="5" spans="1:14" s="3" customFormat="1" ht="15" customHeight="1" x14ac:dyDescent="0.15">
      <c r="A5" s="214"/>
      <c r="B5" s="216"/>
      <c r="C5" s="219"/>
      <c r="D5" s="76">
        <f t="shared" ref="D5:I5" si="3">+D4/SUM($D4:$I4)*100</f>
        <v>13.967073818374933</v>
      </c>
      <c r="E5" s="76">
        <f t="shared" si="3"/>
        <v>23.366967604885822</v>
      </c>
      <c r="F5" s="76">
        <f t="shared" si="3"/>
        <v>24.694636218799786</v>
      </c>
      <c r="G5" s="76">
        <f t="shared" si="3"/>
        <v>12.267657992565056</v>
      </c>
      <c r="H5" s="76">
        <f t="shared" si="3"/>
        <v>25.066383430695698</v>
      </c>
      <c r="I5" s="138">
        <f t="shared" si="3"/>
        <v>0.63728093467870417</v>
      </c>
      <c r="J5" s="160">
        <f t="shared" si="0"/>
        <v>37.334041423260757</v>
      </c>
      <c r="K5" s="76">
        <f t="shared" si="1"/>
        <v>24.694636218799786</v>
      </c>
      <c r="L5" s="76">
        <f t="shared" si="2"/>
        <v>37.334041423260757</v>
      </c>
      <c r="M5" s="150"/>
      <c r="N5" s="150"/>
    </row>
    <row r="6" spans="1:14" s="4" customFormat="1" ht="15" customHeight="1" x14ac:dyDescent="0.15">
      <c r="A6" s="214"/>
      <c r="B6" s="216"/>
      <c r="C6" s="218" t="s">
        <v>211</v>
      </c>
      <c r="D6" s="77">
        <v>278</v>
      </c>
      <c r="E6" s="77">
        <v>429</v>
      </c>
      <c r="F6" s="77">
        <v>482</v>
      </c>
      <c r="G6" s="77">
        <v>252</v>
      </c>
      <c r="H6" s="77">
        <v>480</v>
      </c>
      <c r="I6" s="139">
        <v>44</v>
      </c>
      <c r="J6" s="161">
        <f t="shared" si="0"/>
        <v>707</v>
      </c>
      <c r="K6" s="77">
        <f t="shared" si="1"/>
        <v>482</v>
      </c>
      <c r="L6" s="77">
        <f t="shared" si="2"/>
        <v>732</v>
      </c>
      <c r="M6" s="181"/>
      <c r="N6" s="181"/>
    </row>
    <row r="7" spans="1:14" s="3" customFormat="1" ht="15" customHeight="1" x14ac:dyDescent="0.15">
      <c r="A7" s="214"/>
      <c r="B7" s="216"/>
      <c r="C7" s="219"/>
      <c r="D7" s="78">
        <f t="shared" ref="D7:I7" si="4">+D6/SUM($D6:$I6)*100</f>
        <v>14.147582697201017</v>
      </c>
      <c r="E7" s="78">
        <f t="shared" si="4"/>
        <v>21.832061068702291</v>
      </c>
      <c r="F7" s="78">
        <f t="shared" si="4"/>
        <v>24.529262086513995</v>
      </c>
      <c r="G7" s="78">
        <f t="shared" si="4"/>
        <v>12.824427480916031</v>
      </c>
      <c r="H7" s="78">
        <f t="shared" si="4"/>
        <v>24.427480916030532</v>
      </c>
      <c r="I7" s="140">
        <f t="shared" si="4"/>
        <v>2.2391857506361323</v>
      </c>
      <c r="J7" s="162">
        <f t="shared" si="0"/>
        <v>35.979643765903305</v>
      </c>
      <c r="K7" s="78">
        <f t="shared" si="1"/>
        <v>24.529262086513995</v>
      </c>
      <c r="L7" s="78">
        <f t="shared" si="2"/>
        <v>37.251908396946561</v>
      </c>
      <c r="M7" s="150"/>
      <c r="N7" s="150"/>
    </row>
    <row r="8" spans="1:14" s="4" customFormat="1" ht="15" customHeight="1" x14ac:dyDescent="0.15">
      <c r="A8" s="214"/>
      <c r="B8" s="216"/>
      <c r="C8" s="218" t="s">
        <v>57</v>
      </c>
      <c r="D8" s="79">
        <v>292</v>
      </c>
      <c r="E8" s="79">
        <v>463</v>
      </c>
      <c r="F8" s="79">
        <v>528</v>
      </c>
      <c r="G8" s="93">
        <v>256</v>
      </c>
      <c r="H8" s="79">
        <v>468</v>
      </c>
      <c r="I8" s="133">
        <v>50</v>
      </c>
      <c r="J8" s="97">
        <f t="shared" si="0"/>
        <v>755</v>
      </c>
      <c r="K8" s="79">
        <f t="shared" si="1"/>
        <v>528</v>
      </c>
      <c r="L8" s="79">
        <f t="shared" si="2"/>
        <v>724</v>
      </c>
      <c r="M8" s="181"/>
      <c r="N8" s="181"/>
    </row>
    <row r="9" spans="1:14" s="3" customFormat="1" ht="15" customHeight="1" x14ac:dyDescent="0.15">
      <c r="A9" s="214"/>
      <c r="B9" s="217"/>
      <c r="C9" s="220"/>
      <c r="D9" s="80">
        <f t="shared" ref="D9:I9" si="5">+D8/SUM($D8:$I8)*100</f>
        <v>14.195430238210987</v>
      </c>
      <c r="E9" s="80">
        <f t="shared" si="5"/>
        <v>22.508507535245503</v>
      </c>
      <c r="F9" s="80">
        <f t="shared" si="5"/>
        <v>25.668449197860966</v>
      </c>
      <c r="G9" s="115">
        <f t="shared" si="5"/>
        <v>12.445308701993193</v>
      </c>
      <c r="H9" s="80">
        <f t="shared" si="5"/>
        <v>22.751579970831308</v>
      </c>
      <c r="I9" s="134">
        <f t="shared" si="5"/>
        <v>2.4307243558580454</v>
      </c>
      <c r="J9" s="145">
        <f t="shared" si="0"/>
        <v>36.703937773456488</v>
      </c>
      <c r="K9" s="80">
        <f t="shared" si="1"/>
        <v>25.668449197860966</v>
      </c>
      <c r="L9" s="80">
        <f t="shared" si="2"/>
        <v>35.1968886728245</v>
      </c>
      <c r="M9" s="150"/>
      <c r="N9" s="150"/>
    </row>
    <row r="10" spans="1:14" s="3" customFormat="1" ht="22.5" customHeight="1" x14ac:dyDescent="0.15">
      <c r="A10" s="13"/>
      <c r="B10" s="44"/>
      <c r="C10" s="14"/>
      <c r="D10" s="81"/>
      <c r="E10" s="81"/>
      <c r="F10" s="81"/>
      <c r="G10" s="81"/>
      <c r="H10" s="81"/>
      <c r="I10" s="81"/>
      <c r="J10" s="81"/>
      <c r="K10" s="81"/>
      <c r="L10" s="81"/>
      <c r="M10" s="150"/>
      <c r="N10" s="150"/>
    </row>
    <row r="11" spans="1:14" s="3" customFormat="1" ht="15" customHeight="1" x14ac:dyDescent="0.15">
      <c r="A11" s="206" t="s">
        <v>85</v>
      </c>
      <c r="B11" s="207"/>
      <c r="C11" s="210" t="s">
        <v>42</v>
      </c>
      <c r="D11" s="12">
        <v>1</v>
      </c>
      <c r="E11" s="12">
        <v>2</v>
      </c>
      <c r="F11" s="12">
        <v>3</v>
      </c>
      <c r="G11" s="12">
        <v>4</v>
      </c>
      <c r="H11" s="221" t="s">
        <v>142</v>
      </c>
      <c r="I11" s="120"/>
      <c r="J11" s="120"/>
      <c r="K11" s="150"/>
      <c r="L11" s="118"/>
      <c r="M11" s="150"/>
      <c r="N11" s="150"/>
    </row>
    <row r="12" spans="1:14" s="3" customFormat="1" ht="62.25" customHeight="1" x14ac:dyDescent="0.15">
      <c r="A12" s="208"/>
      <c r="B12" s="209"/>
      <c r="C12" s="219"/>
      <c r="D12" s="46" t="s">
        <v>245</v>
      </c>
      <c r="E12" s="46" t="s">
        <v>249</v>
      </c>
      <c r="F12" s="46" t="s">
        <v>198</v>
      </c>
      <c r="G12" s="35" t="s">
        <v>56</v>
      </c>
      <c r="H12" s="222"/>
      <c r="I12" s="60"/>
      <c r="J12" s="60"/>
      <c r="K12" s="60"/>
      <c r="L12" s="118"/>
      <c r="M12" s="150"/>
      <c r="N12" s="150"/>
    </row>
    <row r="13" spans="1:14" s="3" customFormat="1" ht="15" customHeight="1" x14ac:dyDescent="0.15">
      <c r="A13" s="223" t="s">
        <v>162</v>
      </c>
      <c r="B13" s="226" t="s">
        <v>268</v>
      </c>
      <c r="C13" s="218" t="s">
        <v>267</v>
      </c>
      <c r="D13" s="75">
        <v>100</v>
      </c>
      <c r="E13" s="75">
        <v>451</v>
      </c>
      <c r="F13" s="75">
        <v>462</v>
      </c>
      <c r="G13" s="114">
        <v>858</v>
      </c>
      <c r="H13" s="129">
        <v>12</v>
      </c>
      <c r="I13" s="60"/>
      <c r="J13" s="60"/>
      <c r="K13" s="60"/>
      <c r="L13" s="118"/>
      <c r="M13" s="150"/>
      <c r="N13" s="150"/>
    </row>
    <row r="14" spans="1:14" s="3" customFormat="1" ht="15" customHeight="1" x14ac:dyDescent="0.15">
      <c r="A14" s="224"/>
      <c r="B14" s="227"/>
      <c r="C14" s="219"/>
      <c r="D14" s="80">
        <f>+D13/SUM($D13:$H13)*100</f>
        <v>5.3106744556558683</v>
      </c>
      <c r="E14" s="80">
        <f>+E13/SUM($D13:$H13)*100</f>
        <v>23.951141795007967</v>
      </c>
      <c r="F14" s="80">
        <f>+F13/SUM($D13:$H13)*100</f>
        <v>24.535315985130111</v>
      </c>
      <c r="G14" s="80">
        <f>+G13/SUM($D13:$H13)*100</f>
        <v>45.565586829527348</v>
      </c>
      <c r="H14" s="80">
        <f>+H13/SUM($D13:$H13)*100</f>
        <v>0.63728093467870417</v>
      </c>
      <c r="I14" s="60"/>
      <c r="J14" s="60"/>
      <c r="K14" s="60"/>
      <c r="L14" s="118"/>
      <c r="M14" s="150"/>
      <c r="N14" s="150"/>
    </row>
    <row r="15" spans="1:14" s="4" customFormat="1" ht="15" customHeight="1" x14ac:dyDescent="0.15">
      <c r="A15" s="224"/>
      <c r="B15" s="227"/>
      <c r="C15" s="218" t="s">
        <v>211</v>
      </c>
      <c r="D15" s="79">
        <v>148</v>
      </c>
      <c r="E15" s="79">
        <v>471</v>
      </c>
      <c r="F15" s="79">
        <v>478</v>
      </c>
      <c r="G15" s="116">
        <v>836</v>
      </c>
      <c r="H15" s="79">
        <v>32</v>
      </c>
      <c r="I15" s="121"/>
      <c r="J15" s="121"/>
      <c r="K15" s="170"/>
      <c r="L15" s="119"/>
      <c r="M15" s="181"/>
      <c r="N15" s="181"/>
    </row>
    <row r="16" spans="1:14" s="3" customFormat="1" ht="15" customHeight="1" x14ac:dyDescent="0.15">
      <c r="A16" s="225"/>
      <c r="B16" s="228"/>
      <c r="C16" s="220"/>
      <c r="D16" s="80">
        <f>+D15/SUM($D15:$H15)*100</f>
        <v>7.5318066157760803</v>
      </c>
      <c r="E16" s="80">
        <f>+E15/SUM($D15:$H15)*100</f>
        <v>23.969465648854964</v>
      </c>
      <c r="F16" s="80">
        <f>+F15/SUM($D15:$H15)*100</f>
        <v>24.325699745547073</v>
      </c>
      <c r="G16" s="80">
        <f>+G15/SUM($D15:$H15)*100</f>
        <v>42.544529262086513</v>
      </c>
      <c r="H16" s="80">
        <f>+H15/SUM($D15:$H15)*100</f>
        <v>1.6284987277353689</v>
      </c>
      <c r="I16" s="100"/>
      <c r="J16" s="100"/>
      <c r="K16" s="171"/>
      <c r="L16" s="118"/>
      <c r="M16" s="150"/>
      <c r="N16" s="150"/>
    </row>
    <row r="17" spans="1:14" s="3" customFormat="1" ht="22.5" customHeight="1" x14ac:dyDescent="0.15">
      <c r="A17" s="14"/>
      <c r="B17" s="44"/>
      <c r="C17" s="14"/>
      <c r="D17" s="81"/>
      <c r="E17" s="81"/>
      <c r="F17" s="81"/>
      <c r="G17" s="81"/>
      <c r="H17" s="81"/>
      <c r="I17" s="141"/>
      <c r="J17" s="81"/>
      <c r="K17" s="81"/>
      <c r="L17" s="81"/>
      <c r="M17" s="150"/>
      <c r="N17" s="150"/>
    </row>
    <row r="18" spans="1:14" s="3" customFormat="1" ht="15" customHeight="1" x14ac:dyDescent="0.15">
      <c r="A18" s="206" t="s">
        <v>85</v>
      </c>
      <c r="B18" s="207"/>
      <c r="C18" s="210" t="s">
        <v>42</v>
      </c>
      <c r="D18" s="12">
        <v>1</v>
      </c>
      <c r="E18" s="12">
        <v>2</v>
      </c>
      <c r="F18" s="12">
        <v>3</v>
      </c>
      <c r="G18" s="12">
        <v>4</v>
      </c>
      <c r="H18" s="229" t="s">
        <v>142</v>
      </c>
      <c r="I18" s="142" t="s">
        <v>4</v>
      </c>
      <c r="J18" s="12" t="s">
        <v>34</v>
      </c>
      <c r="K18" s="158"/>
      <c r="L18" s="118"/>
      <c r="M18" s="150"/>
      <c r="N18" s="150"/>
    </row>
    <row r="19" spans="1:14" s="3" customFormat="1" ht="32.1" customHeight="1" x14ac:dyDescent="0.15">
      <c r="A19" s="208"/>
      <c r="B19" s="209"/>
      <c r="C19" s="211"/>
      <c r="D19" s="46" t="s">
        <v>131</v>
      </c>
      <c r="E19" s="46" t="s">
        <v>133</v>
      </c>
      <c r="F19" s="46" t="s">
        <v>181</v>
      </c>
      <c r="G19" s="35" t="s">
        <v>113</v>
      </c>
      <c r="H19" s="230"/>
      <c r="I19" s="143" t="s">
        <v>134</v>
      </c>
      <c r="J19" s="47" t="s">
        <v>113</v>
      </c>
      <c r="K19" s="17"/>
      <c r="L19" s="118"/>
      <c r="M19" s="150"/>
      <c r="N19" s="150"/>
    </row>
    <row r="20" spans="1:14" s="4" customFormat="1" ht="15" customHeight="1" x14ac:dyDescent="0.15">
      <c r="A20" s="231" t="s">
        <v>269</v>
      </c>
      <c r="B20" s="233" t="s">
        <v>270</v>
      </c>
      <c r="C20" s="218" t="s">
        <v>267</v>
      </c>
      <c r="D20" s="79">
        <v>138</v>
      </c>
      <c r="E20" s="79">
        <v>277</v>
      </c>
      <c r="F20" s="79">
        <v>322</v>
      </c>
      <c r="G20" s="116">
        <v>1135</v>
      </c>
      <c r="H20" s="130">
        <v>11</v>
      </c>
      <c r="I20" s="144">
        <f t="shared" ref="I20:I25" si="6">+D20+E20</f>
        <v>415</v>
      </c>
      <c r="J20" s="79">
        <f t="shared" ref="J20:J25" si="7">+F20+G20</f>
        <v>1457</v>
      </c>
      <c r="K20" s="168"/>
      <c r="L20" s="119"/>
      <c r="M20" s="181"/>
      <c r="N20" s="181"/>
    </row>
    <row r="21" spans="1:14" s="3" customFormat="1" ht="15" customHeight="1" x14ac:dyDescent="0.15">
      <c r="A21" s="232"/>
      <c r="B21" s="234"/>
      <c r="C21" s="220"/>
      <c r="D21" s="80">
        <f>+D20/SUM($D20:$H20)*100</f>
        <v>7.3287307488050981</v>
      </c>
      <c r="E21" s="80">
        <f>+E20/SUM($D20:$H20)*100</f>
        <v>14.710568242166755</v>
      </c>
      <c r="F21" s="80">
        <f>+F20/SUM($D20:$H20)*100</f>
        <v>17.100371747211895</v>
      </c>
      <c r="G21" s="80">
        <f>+G20/SUM($D20:$H20)*100</f>
        <v>60.276155071694106</v>
      </c>
      <c r="H21" s="80">
        <f>+H20/SUM($D20:$H20)*100</f>
        <v>0.58417419012214555</v>
      </c>
      <c r="I21" s="145">
        <f t="shared" si="6"/>
        <v>22.039298990971851</v>
      </c>
      <c r="J21" s="80">
        <f t="shared" si="7"/>
        <v>77.376526818906001</v>
      </c>
      <c r="K21" s="172"/>
      <c r="L21" s="118"/>
      <c r="M21" s="150"/>
      <c r="N21" s="150"/>
    </row>
    <row r="22" spans="1:14" s="4" customFormat="1" ht="15" customHeight="1" x14ac:dyDescent="0.15">
      <c r="A22" s="232"/>
      <c r="B22" s="234"/>
      <c r="C22" s="218" t="s">
        <v>211</v>
      </c>
      <c r="D22" s="79">
        <v>150</v>
      </c>
      <c r="E22" s="79">
        <v>321</v>
      </c>
      <c r="F22" s="79">
        <v>300</v>
      </c>
      <c r="G22" s="116">
        <v>1165</v>
      </c>
      <c r="H22" s="130">
        <v>29</v>
      </c>
      <c r="I22" s="144">
        <f t="shared" si="6"/>
        <v>471</v>
      </c>
      <c r="J22" s="79">
        <f t="shared" si="7"/>
        <v>1465</v>
      </c>
      <c r="K22" s="168"/>
      <c r="L22" s="119"/>
      <c r="M22" s="181"/>
      <c r="N22" s="181"/>
    </row>
    <row r="23" spans="1:14" s="3" customFormat="1" ht="15" customHeight="1" x14ac:dyDescent="0.15">
      <c r="A23" s="232"/>
      <c r="B23" s="234"/>
      <c r="C23" s="220"/>
      <c r="D23" s="80">
        <f>+D22/SUM($D22:$H22)*100</f>
        <v>7.6335877862595423</v>
      </c>
      <c r="E23" s="80">
        <f>+E22/SUM($D22:$H22)*100</f>
        <v>16.335877862595417</v>
      </c>
      <c r="F23" s="80">
        <f>+F22/SUM($D22:$H22)*100</f>
        <v>15.267175572519085</v>
      </c>
      <c r="G23" s="80">
        <f>+G22/SUM($D22:$H22)*100</f>
        <v>59.287531806615782</v>
      </c>
      <c r="H23" s="80">
        <f>+H22/SUM($D22:$H22)*100</f>
        <v>1.4758269720101782</v>
      </c>
      <c r="I23" s="145">
        <f t="shared" si="6"/>
        <v>23.96946564885496</v>
      </c>
      <c r="J23" s="80">
        <f t="shared" si="7"/>
        <v>74.554707379134868</v>
      </c>
      <c r="K23" s="172"/>
      <c r="L23" s="118"/>
      <c r="M23" s="150"/>
      <c r="N23" s="150"/>
    </row>
    <row r="24" spans="1:14" s="4" customFormat="1" ht="15" customHeight="1" x14ac:dyDescent="0.15">
      <c r="A24" s="232"/>
      <c r="B24" s="234"/>
      <c r="C24" s="218" t="s">
        <v>57</v>
      </c>
      <c r="D24" s="79">
        <v>166</v>
      </c>
      <c r="E24" s="79">
        <v>350</v>
      </c>
      <c r="F24" s="79">
        <v>281</v>
      </c>
      <c r="G24" s="116">
        <v>1223</v>
      </c>
      <c r="H24" s="130">
        <v>37</v>
      </c>
      <c r="I24" s="144">
        <f t="shared" si="6"/>
        <v>516</v>
      </c>
      <c r="J24" s="79">
        <f t="shared" si="7"/>
        <v>1504</v>
      </c>
      <c r="K24" s="168"/>
      <c r="L24" s="119"/>
      <c r="M24" s="181"/>
      <c r="N24" s="181"/>
    </row>
    <row r="25" spans="1:14" s="3" customFormat="1" ht="15" customHeight="1" x14ac:dyDescent="0.15">
      <c r="A25" s="220"/>
      <c r="B25" s="235"/>
      <c r="C25" s="220"/>
      <c r="D25" s="80">
        <f>+D24/SUM($D24:$H24)*100</f>
        <v>8.0700048614487105</v>
      </c>
      <c r="E25" s="80">
        <f>+E24/SUM($D24:$H24)*100</f>
        <v>17.01507049100632</v>
      </c>
      <c r="F25" s="80">
        <f>+F24/SUM($D24:$H24)*100</f>
        <v>13.660670879922218</v>
      </c>
      <c r="G25" s="80">
        <f>+G24/SUM($D24:$H24)*100</f>
        <v>59.455517744287803</v>
      </c>
      <c r="H25" s="80">
        <f>+H24/SUM($D24:$H24)*100</f>
        <v>1.7987360233349539</v>
      </c>
      <c r="I25" s="145">
        <f t="shared" si="6"/>
        <v>25.085075352455029</v>
      </c>
      <c r="J25" s="80">
        <f t="shared" si="7"/>
        <v>73.116188624210025</v>
      </c>
      <c r="K25" s="173"/>
      <c r="L25" s="118"/>
      <c r="M25" s="150"/>
      <c r="N25" s="150"/>
    </row>
    <row r="26" spans="1:14" s="3" customFormat="1" ht="22.5" customHeight="1" x14ac:dyDescent="0.15">
      <c r="A26" s="14"/>
      <c r="B26" s="44"/>
      <c r="C26" s="14"/>
      <c r="D26" s="81"/>
      <c r="E26" s="81"/>
      <c r="F26" s="81"/>
      <c r="G26" s="81"/>
      <c r="H26" s="81"/>
      <c r="I26" s="81"/>
      <c r="J26" s="81"/>
      <c r="K26" s="81"/>
      <c r="L26" s="81"/>
      <c r="M26" s="150"/>
      <c r="N26" s="150"/>
    </row>
    <row r="27" spans="1:14" s="3" customFormat="1" ht="15" customHeight="1" x14ac:dyDescent="0.15">
      <c r="A27" s="206" t="s">
        <v>85</v>
      </c>
      <c r="B27" s="207"/>
      <c r="C27" s="210" t="s">
        <v>42</v>
      </c>
      <c r="D27" s="12">
        <v>1</v>
      </c>
      <c r="E27" s="12">
        <v>2</v>
      </c>
      <c r="F27" s="12">
        <v>3</v>
      </c>
      <c r="G27" s="12">
        <v>4</v>
      </c>
      <c r="H27" s="12">
        <v>5</v>
      </c>
      <c r="I27" s="212" t="s">
        <v>23</v>
      </c>
      <c r="J27" s="142" t="s">
        <v>4</v>
      </c>
      <c r="K27" s="12">
        <v>3</v>
      </c>
      <c r="L27" s="12" t="s">
        <v>7</v>
      </c>
      <c r="M27" s="150"/>
      <c r="N27" s="150"/>
    </row>
    <row r="28" spans="1:14" s="3" customFormat="1" ht="32.1" customHeight="1" x14ac:dyDescent="0.15">
      <c r="A28" s="208"/>
      <c r="B28" s="209"/>
      <c r="C28" s="211"/>
      <c r="D28" s="47" t="s">
        <v>14</v>
      </c>
      <c r="E28" s="47" t="s">
        <v>10</v>
      </c>
      <c r="F28" s="47" t="s">
        <v>29</v>
      </c>
      <c r="G28" s="47" t="s">
        <v>11</v>
      </c>
      <c r="H28" s="47" t="s">
        <v>135</v>
      </c>
      <c r="I28" s="236"/>
      <c r="J28" s="42" t="s">
        <v>25</v>
      </c>
      <c r="K28" s="47" t="s">
        <v>29</v>
      </c>
      <c r="L28" s="47" t="s">
        <v>16</v>
      </c>
      <c r="M28" s="150"/>
      <c r="N28" s="150"/>
    </row>
    <row r="29" spans="1:14" s="3" customFormat="1" ht="15" customHeight="1" x14ac:dyDescent="0.15">
      <c r="A29" s="237" t="s">
        <v>95</v>
      </c>
      <c r="B29" s="240" t="s">
        <v>353</v>
      </c>
      <c r="C29" s="218" t="s">
        <v>267</v>
      </c>
      <c r="D29" s="75">
        <v>208</v>
      </c>
      <c r="E29" s="75">
        <v>528</v>
      </c>
      <c r="F29" s="75">
        <v>865</v>
      </c>
      <c r="G29" s="75">
        <v>147</v>
      </c>
      <c r="H29" s="75">
        <v>101</v>
      </c>
      <c r="I29" s="137">
        <v>34</v>
      </c>
      <c r="J29" s="159">
        <f t="shared" ref="J29:J34" si="8">+D29+E29</f>
        <v>736</v>
      </c>
      <c r="K29" s="75">
        <f t="shared" ref="K29:K34" si="9">+F29</f>
        <v>865</v>
      </c>
      <c r="L29" s="75">
        <f t="shared" ref="L29:L34" si="10">+G29+H29</f>
        <v>248</v>
      </c>
      <c r="M29" s="150"/>
      <c r="N29" s="150"/>
    </row>
    <row r="30" spans="1:14" s="3" customFormat="1" ht="15" customHeight="1" x14ac:dyDescent="0.15">
      <c r="A30" s="238"/>
      <c r="B30" s="240"/>
      <c r="C30" s="219"/>
      <c r="D30" s="76">
        <f t="shared" ref="D30:I30" si="11">+D29/SUM($D29:$I29)*100</f>
        <v>11.046202867764206</v>
      </c>
      <c r="E30" s="76">
        <f t="shared" si="11"/>
        <v>28.040361125862983</v>
      </c>
      <c r="F30" s="76">
        <f t="shared" si="11"/>
        <v>45.937334041423263</v>
      </c>
      <c r="G30" s="76">
        <f t="shared" si="11"/>
        <v>7.8066914498141262</v>
      </c>
      <c r="H30" s="76">
        <f t="shared" si="11"/>
        <v>5.3637812002124274</v>
      </c>
      <c r="I30" s="138">
        <f t="shared" si="11"/>
        <v>1.8056293149229952</v>
      </c>
      <c r="J30" s="160">
        <f t="shared" si="8"/>
        <v>39.086563993627188</v>
      </c>
      <c r="K30" s="76">
        <f t="shared" si="9"/>
        <v>45.937334041423263</v>
      </c>
      <c r="L30" s="76">
        <f t="shared" si="10"/>
        <v>13.170472650026554</v>
      </c>
      <c r="M30" s="150"/>
      <c r="N30" s="150"/>
    </row>
    <row r="31" spans="1:14" s="4" customFormat="1" ht="15" customHeight="1" x14ac:dyDescent="0.15">
      <c r="A31" s="238"/>
      <c r="B31" s="240"/>
      <c r="C31" s="218" t="s">
        <v>211</v>
      </c>
      <c r="D31" s="75">
        <v>172</v>
      </c>
      <c r="E31" s="75">
        <v>548</v>
      </c>
      <c r="F31" s="75">
        <v>940</v>
      </c>
      <c r="G31" s="75">
        <v>134</v>
      </c>
      <c r="H31" s="75">
        <v>121</v>
      </c>
      <c r="I31" s="137">
        <v>50</v>
      </c>
      <c r="J31" s="159">
        <f t="shared" si="8"/>
        <v>720</v>
      </c>
      <c r="K31" s="75">
        <f t="shared" si="9"/>
        <v>940</v>
      </c>
      <c r="L31" s="75">
        <f t="shared" si="10"/>
        <v>255</v>
      </c>
      <c r="M31" s="181"/>
      <c r="N31" s="181"/>
    </row>
    <row r="32" spans="1:14" s="3" customFormat="1" ht="15" customHeight="1" x14ac:dyDescent="0.15">
      <c r="A32" s="238"/>
      <c r="B32" s="240"/>
      <c r="C32" s="219"/>
      <c r="D32" s="76">
        <f t="shared" ref="D32:I32" si="12">+D31/SUM($D31:$I31)*100</f>
        <v>8.7531806615776091</v>
      </c>
      <c r="E32" s="76">
        <f t="shared" si="12"/>
        <v>27.888040712468193</v>
      </c>
      <c r="F32" s="76">
        <f t="shared" si="12"/>
        <v>47.837150127226465</v>
      </c>
      <c r="G32" s="76">
        <f t="shared" si="12"/>
        <v>6.8193384223918576</v>
      </c>
      <c r="H32" s="76">
        <f t="shared" si="12"/>
        <v>6.1577608142493645</v>
      </c>
      <c r="I32" s="138">
        <f t="shared" si="12"/>
        <v>2.5445292620865136</v>
      </c>
      <c r="J32" s="160">
        <f t="shared" si="8"/>
        <v>36.641221374045799</v>
      </c>
      <c r="K32" s="76">
        <f t="shared" si="9"/>
        <v>47.837150127226465</v>
      </c>
      <c r="L32" s="76">
        <f t="shared" si="10"/>
        <v>12.977099236641223</v>
      </c>
      <c r="M32" s="150"/>
      <c r="N32" s="150"/>
    </row>
    <row r="33" spans="1:14" s="4" customFormat="1" ht="15" customHeight="1" x14ac:dyDescent="0.15">
      <c r="A33" s="238"/>
      <c r="B33" s="240"/>
      <c r="C33" s="218" t="s">
        <v>57</v>
      </c>
      <c r="D33" s="79">
        <v>218</v>
      </c>
      <c r="E33" s="79">
        <v>640</v>
      </c>
      <c r="F33" s="79">
        <v>891</v>
      </c>
      <c r="G33" s="93">
        <v>141</v>
      </c>
      <c r="H33" s="79">
        <v>98</v>
      </c>
      <c r="I33" s="133">
        <v>69</v>
      </c>
      <c r="J33" s="97">
        <f t="shared" si="8"/>
        <v>858</v>
      </c>
      <c r="K33" s="79">
        <f t="shared" si="9"/>
        <v>891</v>
      </c>
      <c r="L33" s="79">
        <f t="shared" si="10"/>
        <v>239</v>
      </c>
      <c r="M33" s="181"/>
      <c r="N33" s="181"/>
    </row>
    <row r="34" spans="1:14" s="3" customFormat="1" ht="15" customHeight="1" x14ac:dyDescent="0.15">
      <c r="A34" s="239"/>
      <c r="B34" s="240"/>
      <c r="C34" s="220"/>
      <c r="D34" s="80">
        <f t="shared" ref="D34:I34" si="13">+D33/SUM($D33:$I33)*100</f>
        <v>10.597958191541078</v>
      </c>
      <c r="E34" s="80">
        <f t="shared" si="13"/>
        <v>31.113271754982986</v>
      </c>
      <c r="F34" s="80">
        <f t="shared" si="13"/>
        <v>43.315508021390379</v>
      </c>
      <c r="G34" s="115">
        <f t="shared" si="13"/>
        <v>6.854642683519689</v>
      </c>
      <c r="H34" s="80">
        <f t="shared" si="13"/>
        <v>4.7642197374817696</v>
      </c>
      <c r="I34" s="134">
        <f t="shared" si="13"/>
        <v>3.3543996110841032</v>
      </c>
      <c r="J34" s="145">
        <f t="shared" si="8"/>
        <v>41.711229946524064</v>
      </c>
      <c r="K34" s="80">
        <f t="shared" si="9"/>
        <v>43.315508021390379</v>
      </c>
      <c r="L34" s="80">
        <f t="shared" si="10"/>
        <v>11.618862421001459</v>
      </c>
      <c r="M34" s="150"/>
      <c r="N34" s="150"/>
    </row>
    <row r="35" spans="1:14" s="3" customFormat="1" ht="22.5" customHeight="1" x14ac:dyDescent="0.15">
      <c r="A35" s="15"/>
      <c r="B35" s="45"/>
      <c r="C35" s="15"/>
      <c r="D35" s="82"/>
      <c r="E35" s="82"/>
      <c r="F35" s="82"/>
      <c r="G35" s="117"/>
      <c r="H35" s="82"/>
      <c r="I35" s="82"/>
      <c r="J35" s="82"/>
      <c r="K35" s="82"/>
      <c r="L35" s="82"/>
      <c r="M35" s="150"/>
      <c r="N35" s="150"/>
    </row>
    <row r="36" spans="1:14" s="2" customFormat="1" ht="24" customHeight="1" x14ac:dyDescent="0.15">
      <c r="A36" s="189" t="s">
        <v>33</v>
      </c>
      <c r="B36" s="189"/>
      <c r="C36" s="189"/>
      <c r="D36" s="189"/>
      <c r="E36" s="189"/>
      <c r="F36" s="189"/>
      <c r="G36" s="189"/>
      <c r="H36" s="189"/>
      <c r="I36" s="189"/>
      <c r="J36" s="189"/>
      <c r="K36" s="189"/>
      <c r="L36" s="189"/>
      <c r="M36" s="180"/>
      <c r="N36" s="180"/>
    </row>
    <row r="37" spans="1:14" s="3" customFormat="1" ht="15.95" customHeight="1" x14ac:dyDescent="0.15">
      <c r="A37" s="206" t="s">
        <v>85</v>
      </c>
      <c r="B37" s="207"/>
      <c r="C37" s="210" t="s">
        <v>42</v>
      </c>
      <c r="D37" s="243" t="s">
        <v>30</v>
      </c>
      <c r="E37" s="243" t="s">
        <v>32</v>
      </c>
      <c r="F37" s="245" t="s">
        <v>23</v>
      </c>
      <c r="G37" s="118"/>
      <c r="H37" s="118"/>
      <c r="I37" s="118"/>
      <c r="J37" s="118"/>
      <c r="K37" s="118"/>
      <c r="L37" s="118"/>
      <c r="M37" s="150"/>
      <c r="N37" s="150"/>
    </row>
    <row r="38" spans="1:14" s="3" customFormat="1" ht="15.95" customHeight="1" x14ac:dyDescent="0.15">
      <c r="A38" s="241"/>
      <c r="B38" s="242"/>
      <c r="C38" s="211"/>
      <c r="D38" s="244"/>
      <c r="E38" s="244"/>
      <c r="F38" s="246"/>
      <c r="G38" s="118"/>
      <c r="H38" s="118"/>
      <c r="I38" s="118"/>
      <c r="J38" s="118"/>
      <c r="K38" s="118"/>
      <c r="L38" s="118"/>
      <c r="M38" s="150"/>
      <c r="N38" s="150"/>
    </row>
    <row r="39" spans="1:14" s="3" customFormat="1" ht="15" customHeight="1" x14ac:dyDescent="0.15">
      <c r="A39" s="247" t="s">
        <v>3</v>
      </c>
      <c r="B39" s="243" t="s">
        <v>103</v>
      </c>
      <c r="C39" s="240" t="s">
        <v>267</v>
      </c>
      <c r="D39" s="83">
        <v>429</v>
      </c>
      <c r="E39" s="83">
        <v>1446</v>
      </c>
      <c r="F39" s="110">
        <v>8</v>
      </c>
      <c r="G39" s="118"/>
      <c r="H39" s="118"/>
      <c r="I39" s="118"/>
      <c r="J39" s="118"/>
      <c r="K39" s="118"/>
      <c r="L39" s="118"/>
      <c r="M39" s="150"/>
      <c r="N39" s="150"/>
    </row>
    <row r="40" spans="1:14" s="3" customFormat="1" ht="15" customHeight="1" x14ac:dyDescent="0.15">
      <c r="A40" s="248"/>
      <c r="B40" s="244"/>
      <c r="C40" s="250"/>
      <c r="D40" s="76">
        <f>+D39/SUM($D39:$F39)*100</f>
        <v>22.782793414763674</v>
      </c>
      <c r="E40" s="76">
        <f>+E39/SUM($D39:$F39)*100</f>
        <v>76.79235262878386</v>
      </c>
      <c r="F40" s="111">
        <f>+F39/SUM($D39:$F39)*100</f>
        <v>0.42485395645246943</v>
      </c>
      <c r="G40" s="118"/>
      <c r="H40" s="118"/>
      <c r="I40" s="118"/>
      <c r="J40" s="118"/>
      <c r="K40" s="118"/>
      <c r="L40" s="118"/>
      <c r="M40" s="150"/>
      <c r="N40" s="150"/>
    </row>
    <row r="41" spans="1:14" s="4" customFormat="1" ht="15" customHeight="1" x14ac:dyDescent="0.15">
      <c r="A41" s="248"/>
      <c r="B41" s="244"/>
      <c r="C41" s="240" t="s">
        <v>211</v>
      </c>
      <c r="D41" s="83">
        <v>414</v>
      </c>
      <c r="E41" s="83">
        <v>1522</v>
      </c>
      <c r="F41" s="110">
        <v>29</v>
      </c>
      <c r="G41" s="119"/>
      <c r="H41" s="119"/>
      <c r="I41" s="119"/>
      <c r="J41" s="119"/>
      <c r="K41" s="119"/>
      <c r="L41" s="119"/>
      <c r="M41" s="181"/>
      <c r="N41" s="181"/>
    </row>
    <row r="42" spans="1:14" s="3" customFormat="1" ht="15" customHeight="1" x14ac:dyDescent="0.15">
      <c r="A42" s="248"/>
      <c r="B42" s="244"/>
      <c r="C42" s="250"/>
      <c r="D42" s="76">
        <f>+D41/SUM($D41:$F41)*100</f>
        <v>21.068702290076335</v>
      </c>
      <c r="E42" s="76">
        <f>+E41/SUM($D41:$F41)*100</f>
        <v>77.455470737913487</v>
      </c>
      <c r="F42" s="111">
        <f>+F41/SUM($D41:$F41)*100</f>
        <v>1.4758269720101782</v>
      </c>
      <c r="G42" s="118"/>
      <c r="H42" s="118"/>
      <c r="I42" s="118"/>
      <c r="J42" s="118"/>
      <c r="K42" s="118"/>
      <c r="L42" s="118"/>
      <c r="M42" s="150"/>
      <c r="N42" s="150"/>
    </row>
    <row r="43" spans="1:14" s="4" customFormat="1" ht="15" customHeight="1" x14ac:dyDescent="0.15">
      <c r="A43" s="248"/>
      <c r="B43" s="244"/>
      <c r="C43" s="218" t="s">
        <v>57</v>
      </c>
      <c r="D43" s="79">
        <v>425</v>
      </c>
      <c r="E43" s="79">
        <v>1594</v>
      </c>
      <c r="F43" s="79">
        <v>38</v>
      </c>
      <c r="G43" s="119"/>
      <c r="H43" s="119"/>
      <c r="I43" s="119"/>
      <c r="J43" s="119"/>
      <c r="K43" s="119"/>
      <c r="L43" s="119"/>
      <c r="M43" s="181"/>
      <c r="N43" s="181"/>
    </row>
    <row r="44" spans="1:14" s="3" customFormat="1" ht="15" customHeight="1" x14ac:dyDescent="0.15">
      <c r="A44" s="248"/>
      <c r="B44" s="249"/>
      <c r="C44" s="220"/>
      <c r="D44" s="80">
        <f>+D43/SUM($D43:$F43)*100</f>
        <v>20.66115702479339</v>
      </c>
      <c r="E44" s="80">
        <f>+E43/SUM($D43:$F43)*100</f>
        <v>77.491492464754501</v>
      </c>
      <c r="F44" s="80">
        <f>+F43/SUM($D43:$F43)*100</f>
        <v>1.8473505104521146</v>
      </c>
      <c r="G44" s="118"/>
      <c r="H44" s="118"/>
      <c r="I44" s="118"/>
      <c r="J44" s="118"/>
      <c r="K44" s="118"/>
      <c r="L44" s="118"/>
      <c r="M44" s="150"/>
      <c r="N44" s="150"/>
    </row>
    <row r="45" spans="1:14" s="3" customFormat="1" ht="22.5" customHeight="1" x14ac:dyDescent="0.15">
      <c r="A45" s="14"/>
      <c r="B45" s="44"/>
      <c r="C45" s="14"/>
      <c r="D45" s="81"/>
      <c r="E45" s="81"/>
      <c r="F45" s="81"/>
      <c r="G45" s="81"/>
      <c r="H45" s="81"/>
      <c r="I45" s="81"/>
      <c r="J45" s="81"/>
      <c r="K45" s="81"/>
      <c r="L45" s="81"/>
      <c r="M45" s="150"/>
      <c r="N45" s="150"/>
    </row>
    <row r="46" spans="1:14" s="3" customFormat="1" ht="15" customHeight="1" x14ac:dyDescent="0.15">
      <c r="A46" s="206" t="s">
        <v>85</v>
      </c>
      <c r="B46" s="207"/>
      <c r="C46" s="210" t="s">
        <v>42</v>
      </c>
      <c r="D46" s="12">
        <v>1</v>
      </c>
      <c r="E46" s="12">
        <v>2</v>
      </c>
      <c r="F46" s="12">
        <v>3</v>
      </c>
      <c r="G46" s="12">
        <v>4</v>
      </c>
      <c r="H46" s="12">
        <v>5</v>
      </c>
      <c r="I46" s="212" t="s">
        <v>23</v>
      </c>
      <c r="J46" s="142" t="s">
        <v>4</v>
      </c>
      <c r="K46" s="12">
        <v>3</v>
      </c>
      <c r="L46" s="12" t="s">
        <v>7</v>
      </c>
      <c r="M46" s="150"/>
      <c r="N46" s="150"/>
    </row>
    <row r="47" spans="1:14" s="3" customFormat="1" ht="32.1" customHeight="1" x14ac:dyDescent="0.15">
      <c r="A47" s="208"/>
      <c r="B47" s="209"/>
      <c r="C47" s="219"/>
      <c r="D47" s="48" t="s">
        <v>14</v>
      </c>
      <c r="E47" s="48" t="s">
        <v>10</v>
      </c>
      <c r="F47" s="48" t="s">
        <v>29</v>
      </c>
      <c r="G47" s="48" t="s">
        <v>11</v>
      </c>
      <c r="H47" s="48" t="s">
        <v>135</v>
      </c>
      <c r="I47" s="213"/>
      <c r="J47" s="43" t="s">
        <v>25</v>
      </c>
      <c r="K47" s="48" t="s">
        <v>29</v>
      </c>
      <c r="L47" s="48" t="s">
        <v>16</v>
      </c>
      <c r="M47" s="150"/>
      <c r="N47" s="150"/>
    </row>
    <row r="48" spans="1:14" s="3" customFormat="1" ht="15" customHeight="1" x14ac:dyDescent="0.15">
      <c r="A48" s="251" t="s">
        <v>271</v>
      </c>
      <c r="B48" s="243" t="s">
        <v>104</v>
      </c>
      <c r="C48" s="210" t="s">
        <v>267</v>
      </c>
      <c r="D48" s="77">
        <v>583</v>
      </c>
      <c r="E48" s="77">
        <v>731</v>
      </c>
      <c r="F48" s="77">
        <v>395</v>
      </c>
      <c r="G48" s="77">
        <v>77</v>
      </c>
      <c r="H48" s="77">
        <v>78</v>
      </c>
      <c r="I48" s="139">
        <v>19</v>
      </c>
      <c r="J48" s="97">
        <f t="shared" ref="J48:J53" si="14">+D48+E48</f>
        <v>1314</v>
      </c>
      <c r="K48" s="79">
        <f t="shared" ref="K48:K53" si="15">+F48</f>
        <v>395</v>
      </c>
      <c r="L48" s="79">
        <f t="shared" ref="L48:L53" si="16">+G48+H48</f>
        <v>155</v>
      </c>
      <c r="M48" s="150"/>
      <c r="N48" s="150"/>
    </row>
    <row r="49" spans="1:14" s="3" customFormat="1" ht="15" customHeight="1" x14ac:dyDescent="0.15">
      <c r="A49" s="252"/>
      <c r="B49" s="244"/>
      <c r="C49" s="219"/>
      <c r="D49" s="80">
        <f t="shared" ref="D49:I49" si="17">+D48/SUM($D48:$I48)*100</f>
        <v>30.96123207647371</v>
      </c>
      <c r="E49" s="80">
        <f t="shared" si="17"/>
        <v>38.821030270844396</v>
      </c>
      <c r="F49" s="80">
        <f t="shared" si="17"/>
        <v>20.977164099840682</v>
      </c>
      <c r="G49" s="115">
        <f t="shared" si="17"/>
        <v>4.0892193308550189</v>
      </c>
      <c r="H49" s="80">
        <f t="shared" si="17"/>
        <v>4.1423260754115772</v>
      </c>
      <c r="I49" s="134">
        <f t="shared" si="17"/>
        <v>1.0090281465746149</v>
      </c>
      <c r="J49" s="145">
        <f t="shared" si="14"/>
        <v>69.78226234731811</v>
      </c>
      <c r="K49" s="80">
        <f t="shared" si="15"/>
        <v>20.977164099840682</v>
      </c>
      <c r="L49" s="80">
        <f t="shared" si="16"/>
        <v>8.231545406266596</v>
      </c>
      <c r="M49" s="150"/>
      <c r="N49" s="150"/>
    </row>
    <row r="50" spans="1:14" s="3" customFormat="1" ht="15" customHeight="1" x14ac:dyDescent="0.15">
      <c r="A50" s="252"/>
      <c r="B50" s="244"/>
      <c r="C50" s="210" t="s">
        <v>211</v>
      </c>
      <c r="D50" s="79">
        <v>554</v>
      </c>
      <c r="E50" s="79">
        <v>782</v>
      </c>
      <c r="F50" s="79">
        <v>422</v>
      </c>
      <c r="G50" s="93">
        <v>76</v>
      </c>
      <c r="H50" s="79">
        <v>89</v>
      </c>
      <c r="I50" s="133">
        <v>42</v>
      </c>
      <c r="J50" s="97">
        <f t="shared" si="14"/>
        <v>1336</v>
      </c>
      <c r="K50" s="79">
        <f t="shared" si="15"/>
        <v>422</v>
      </c>
      <c r="L50" s="79">
        <f t="shared" si="16"/>
        <v>165</v>
      </c>
      <c r="M50" s="150"/>
      <c r="N50" s="150"/>
    </row>
    <row r="51" spans="1:14" s="3" customFormat="1" ht="15" customHeight="1" x14ac:dyDescent="0.15">
      <c r="A51" s="252"/>
      <c r="B51" s="244"/>
      <c r="C51" s="219"/>
      <c r="D51" s="80">
        <f t="shared" ref="D51:I51" si="18">+D50/SUM($D50:$I50)*100</f>
        <v>28.193384223918578</v>
      </c>
      <c r="E51" s="80">
        <f t="shared" si="18"/>
        <v>39.796437659033082</v>
      </c>
      <c r="F51" s="80">
        <f t="shared" si="18"/>
        <v>21.475826972010179</v>
      </c>
      <c r="G51" s="115">
        <f t="shared" si="18"/>
        <v>3.8676844783715012</v>
      </c>
      <c r="H51" s="80">
        <f t="shared" si="18"/>
        <v>4.5292620865139952</v>
      </c>
      <c r="I51" s="134">
        <f t="shared" si="18"/>
        <v>2.1374045801526718</v>
      </c>
      <c r="J51" s="145">
        <f t="shared" si="14"/>
        <v>67.989821882951659</v>
      </c>
      <c r="K51" s="80">
        <f t="shared" si="15"/>
        <v>21.475826972010179</v>
      </c>
      <c r="L51" s="80">
        <f t="shared" si="16"/>
        <v>8.3969465648854964</v>
      </c>
      <c r="M51" s="150"/>
      <c r="N51" s="150"/>
    </row>
    <row r="52" spans="1:14" s="3" customFormat="1" ht="15" customHeight="1" x14ac:dyDescent="0.15">
      <c r="A52" s="252"/>
      <c r="B52" s="244"/>
      <c r="C52" s="210" t="s">
        <v>57</v>
      </c>
      <c r="D52" s="79">
        <v>611</v>
      </c>
      <c r="E52" s="79">
        <v>797</v>
      </c>
      <c r="F52" s="79">
        <v>433</v>
      </c>
      <c r="G52" s="93">
        <v>78</v>
      </c>
      <c r="H52" s="79">
        <v>88</v>
      </c>
      <c r="I52" s="133">
        <v>50</v>
      </c>
      <c r="J52" s="97">
        <f t="shared" si="14"/>
        <v>1408</v>
      </c>
      <c r="K52" s="79">
        <f t="shared" si="15"/>
        <v>433</v>
      </c>
      <c r="L52" s="79">
        <f t="shared" si="16"/>
        <v>166</v>
      </c>
      <c r="M52" s="150"/>
      <c r="N52" s="150"/>
    </row>
    <row r="53" spans="1:14" s="3" customFormat="1" ht="15" customHeight="1" x14ac:dyDescent="0.15">
      <c r="A53" s="253"/>
      <c r="B53" s="249"/>
      <c r="C53" s="219"/>
      <c r="D53" s="80">
        <f t="shared" ref="D53:I53" si="19">+D52/SUM($D52:$I52)*100</f>
        <v>29.70345162858532</v>
      </c>
      <c r="E53" s="80">
        <f t="shared" si="19"/>
        <v>38.74574623237725</v>
      </c>
      <c r="F53" s="80">
        <f t="shared" si="19"/>
        <v>21.050072921730674</v>
      </c>
      <c r="G53" s="115">
        <f t="shared" si="19"/>
        <v>3.7919299951385517</v>
      </c>
      <c r="H53" s="80">
        <f t="shared" si="19"/>
        <v>4.2780748663101598</v>
      </c>
      <c r="I53" s="134">
        <f t="shared" si="19"/>
        <v>2.4307243558580454</v>
      </c>
      <c r="J53" s="145">
        <f t="shared" si="14"/>
        <v>68.44919786096257</v>
      </c>
      <c r="K53" s="80">
        <f t="shared" si="15"/>
        <v>21.050072921730674</v>
      </c>
      <c r="L53" s="80">
        <f t="shared" si="16"/>
        <v>8.0700048614487123</v>
      </c>
      <c r="M53" s="150"/>
      <c r="N53" s="150"/>
    </row>
    <row r="54" spans="1:14" s="5" customFormat="1" ht="22.5" customHeight="1" x14ac:dyDescent="0.15">
      <c r="A54" s="18"/>
      <c r="B54" s="49"/>
      <c r="C54" s="18"/>
      <c r="D54" s="84"/>
      <c r="E54" s="84"/>
      <c r="F54" s="84"/>
      <c r="G54" s="84"/>
      <c r="H54" s="84"/>
      <c r="I54" s="84"/>
      <c r="J54" s="84"/>
      <c r="K54" s="84"/>
      <c r="L54" s="84"/>
      <c r="M54" s="182"/>
      <c r="N54" s="182"/>
    </row>
    <row r="55" spans="1:14" s="3" customFormat="1" ht="15.95" customHeight="1" x14ac:dyDescent="0.15">
      <c r="A55" s="206" t="s">
        <v>85</v>
      </c>
      <c r="B55" s="207"/>
      <c r="C55" s="210" t="s">
        <v>42</v>
      </c>
      <c r="D55" s="243" t="s">
        <v>30</v>
      </c>
      <c r="E55" s="243" t="s">
        <v>32</v>
      </c>
      <c r="F55" s="245" t="s">
        <v>23</v>
      </c>
      <c r="G55" s="118"/>
      <c r="H55" s="118"/>
      <c r="I55" s="118"/>
      <c r="J55" s="118"/>
      <c r="K55" s="118"/>
      <c r="L55" s="118"/>
      <c r="M55" s="150"/>
      <c r="N55" s="150"/>
    </row>
    <row r="56" spans="1:14" s="3" customFormat="1" ht="15.95" customHeight="1" x14ac:dyDescent="0.15">
      <c r="A56" s="241"/>
      <c r="B56" s="242"/>
      <c r="C56" s="211"/>
      <c r="D56" s="249"/>
      <c r="E56" s="249"/>
      <c r="F56" s="254"/>
      <c r="G56" s="118"/>
      <c r="H56" s="118"/>
      <c r="I56" s="118"/>
      <c r="J56" s="118"/>
      <c r="K56" s="118"/>
      <c r="L56" s="118"/>
      <c r="M56" s="150"/>
      <c r="N56" s="150"/>
    </row>
    <row r="57" spans="1:14" s="3" customFormat="1" ht="15" customHeight="1" x14ac:dyDescent="0.15">
      <c r="A57" s="247" t="s">
        <v>109</v>
      </c>
      <c r="B57" s="240" t="s">
        <v>272</v>
      </c>
      <c r="C57" s="240" t="s">
        <v>267</v>
      </c>
      <c r="D57" s="83">
        <v>777</v>
      </c>
      <c r="E57" s="83">
        <v>1092</v>
      </c>
      <c r="F57" s="110">
        <v>14</v>
      </c>
      <c r="G57" s="118"/>
      <c r="H57" s="118"/>
      <c r="I57" s="118"/>
      <c r="J57" s="118"/>
      <c r="K57" s="118"/>
      <c r="L57" s="118"/>
      <c r="M57" s="150"/>
      <c r="N57" s="150"/>
    </row>
    <row r="58" spans="1:14" s="3" customFormat="1" ht="15" customHeight="1" x14ac:dyDescent="0.15">
      <c r="A58" s="248"/>
      <c r="B58" s="240"/>
      <c r="C58" s="250"/>
      <c r="D58" s="76">
        <f>+D57/SUM($D57:$F57)*100</f>
        <v>41.263940520446099</v>
      </c>
      <c r="E58" s="76">
        <f>+E57/SUM($D57:$F57)*100</f>
        <v>57.992565055762078</v>
      </c>
      <c r="F58" s="111">
        <f>+F57/SUM($D57:$F57)*100</f>
        <v>0.74349442379182151</v>
      </c>
      <c r="G58" s="118"/>
      <c r="H58" s="118"/>
      <c r="I58" s="118"/>
      <c r="J58" s="118"/>
      <c r="K58" s="118"/>
      <c r="L58" s="118"/>
      <c r="M58" s="150"/>
      <c r="N58" s="150"/>
    </row>
    <row r="59" spans="1:14" s="4" customFormat="1" ht="15" customHeight="1" x14ac:dyDescent="0.15">
      <c r="A59" s="248"/>
      <c r="B59" s="240"/>
      <c r="C59" s="240" t="s">
        <v>211</v>
      </c>
      <c r="D59" s="85">
        <v>774</v>
      </c>
      <c r="E59" s="85">
        <v>1160</v>
      </c>
      <c r="F59" s="112">
        <v>31</v>
      </c>
      <c r="G59" s="119"/>
      <c r="H59" s="119"/>
      <c r="I59" s="119"/>
      <c r="J59" s="119"/>
      <c r="K59" s="119"/>
      <c r="L59" s="119"/>
      <c r="M59" s="181"/>
      <c r="N59" s="181"/>
    </row>
    <row r="60" spans="1:14" s="3" customFormat="1" ht="15" customHeight="1" x14ac:dyDescent="0.15">
      <c r="A60" s="248"/>
      <c r="B60" s="240"/>
      <c r="C60" s="250"/>
      <c r="D60" s="78">
        <f>+D59/SUM($D59:$F59)*100</f>
        <v>39.389312977099237</v>
      </c>
      <c r="E60" s="78">
        <f>+E59/SUM($D59:$F59)*100</f>
        <v>59.033078880407118</v>
      </c>
      <c r="F60" s="113">
        <f>+F59/SUM($D59:$F59)*100</f>
        <v>1.5776081424936386</v>
      </c>
      <c r="G60" s="118"/>
      <c r="H60" s="118"/>
      <c r="I60" s="118"/>
      <c r="J60" s="118"/>
      <c r="K60" s="118"/>
      <c r="L60" s="118"/>
      <c r="M60" s="150"/>
      <c r="N60" s="150"/>
    </row>
    <row r="61" spans="1:14" s="4" customFormat="1" ht="15" customHeight="1" x14ac:dyDescent="0.15">
      <c r="A61" s="248"/>
      <c r="B61" s="240"/>
      <c r="C61" s="243" t="s">
        <v>57</v>
      </c>
      <c r="D61" s="79">
        <v>785</v>
      </c>
      <c r="E61" s="79">
        <v>1243</v>
      </c>
      <c r="F61" s="79">
        <v>29</v>
      </c>
      <c r="G61" s="119"/>
      <c r="H61" s="119"/>
      <c r="I61" s="119"/>
      <c r="J61" s="119"/>
      <c r="K61" s="119"/>
      <c r="L61" s="119"/>
      <c r="M61" s="181"/>
      <c r="N61" s="181"/>
    </row>
    <row r="62" spans="1:14" s="3" customFormat="1" ht="15" customHeight="1" x14ac:dyDescent="0.15">
      <c r="A62" s="248"/>
      <c r="B62" s="240"/>
      <c r="C62" s="249"/>
      <c r="D62" s="80">
        <f>+D61/SUM($D61:$F61)*100</f>
        <v>38.162372386971313</v>
      </c>
      <c r="E62" s="80">
        <f>+E61/SUM($D61:$F61)*100</f>
        <v>60.427807486631011</v>
      </c>
      <c r="F62" s="80">
        <f>+F61/SUM($D61:$F61)*100</f>
        <v>1.4098201263976664</v>
      </c>
      <c r="G62" s="118"/>
      <c r="H62" s="118"/>
      <c r="I62" s="118"/>
      <c r="J62" s="118"/>
      <c r="K62" s="118"/>
      <c r="L62" s="118"/>
      <c r="M62" s="150"/>
      <c r="N62" s="150"/>
    </row>
    <row r="63" spans="1:14" s="3" customFormat="1" ht="22.5" customHeight="1" x14ac:dyDescent="0.15">
      <c r="A63" s="13"/>
      <c r="B63" s="44"/>
      <c r="C63" s="14"/>
      <c r="D63" s="81"/>
      <c r="E63" s="81"/>
      <c r="F63" s="81"/>
      <c r="G63" s="81"/>
      <c r="H63" s="81"/>
      <c r="I63" s="81"/>
      <c r="J63" s="81"/>
      <c r="K63" s="81"/>
      <c r="L63" s="81"/>
      <c r="M63" s="150"/>
      <c r="N63" s="150"/>
    </row>
    <row r="64" spans="1:14" s="2" customFormat="1" ht="24" customHeight="1" x14ac:dyDescent="0.15">
      <c r="A64" s="189" t="s">
        <v>110</v>
      </c>
      <c r="B64" s="189"/>
      <c r="C64" s="189"/>
      <c r="D64" s="189"/>
      <c r="E64" s="189"/>
      <c r="F64" s="189"/>
      <c r="G64" s="189"/>
      <c r="H64" s="189"/>
      <c r="I64" s="189"/>
      <c r="J64" s="189"/>
      <c r="K64" s="189"/>
      <c r="L64" s="189"/>
      <c r="M64" s="180"/>
      <c r="N64" s="180"/>
    </row>
    <row r="65" spans="1:14" s="6" customFormat="1" ht="15" customHeight="1" x14ac:dyDescent="0.15">
      <c r="A65" s="206" t="s">
        <v>85</v>
      </c>
      <c r="B65" s="207"/>
      <c r="C65" s="210" t="s">
        <v>42</v>
      </c>
      <c r="D65" s="12">
        <v>1</v>
      </c>
      <c r="E65" s="12">
        <v>2</v>
      </c>
      <c r="F65" s="12">
        <v>3</v>
      </c>
      <c r="G65" s="12">
        <v>4</v>
      </c>
      <c r="H65" s="12">
        <v>5</v>
      </c>
      <c r="I65" s="212" t="s">
        <v>23</v>
      </c>
      <c r="J65" s="142" t="s">
        <v>4</v>
      </c>
      <c r="K65" s="12">
        <v>3</v>
      </c>
      <c r="L65" s="12" t="s">
        <v>7</v>
      </c>
      <c r="M65" s="183"/>
      <c r="N65" s="183"/>
    </row>
    <row r="66" spans="1:14" s="3" customFormat="1" ht="32.1" customHeight="1" x14ac:dyDescent="0.15">
      <c r="A66" s="208"/>
      <c r="B66" s="209"/>
      <c r="C66" s="219"/>
      <c r="D66" s="48" t="s">
        <v>14</v>
      </c>
      <c r="E66" s="48" t="s">
        <v>10</v>
      </c>
      <c r="F66" s="48" t="s">
        <v>29</v>
      </c>
      <c r="G66" s="48" t="s">
        <v>11</v>
      </c>
      <c r="H66" s="48" t="s">
        <v>135</v>
      </c>
      <c r="I66" s="213"/>
      <c r="J66" s="43" t="s">
        <v>25</v>
      </c>
      <c r="K66" s="48" t="s">
        <v>29</v>
      </c>
      <c r="L66" s="48" t="s">
        <v>16</v>
      </c>
      <c r="M66" s="150"/>
      <c r="N66" s="150"/>
    </row>
    <row r="67" spans="1:14" s="4" customFormat="1" ht="15" customHeight="1" x14ac:dyDescent="0.15">
      <c r="A67" s="247" t="s">
        <v>164</v>
      </c>
      <c r="B67" s="240" t="s">
        <v>250</v>
      </c>
      <c r="C67" s="210" t="s">
        <v>267</v>
      </c>
      <c r="D67" s="79">
        <v>160</v>
      </c>
      <c r="E67" s="79">
        <v>316</v>
      </c>
      <c r="F67" s="79">
        <v>873</v>
      </c>
      <c r="G67" s="93">
        <v>233</v>
      </c>
      <c r="H67" s="79">
        <v>219</v>
      </c>
      <c r="I67" s="133">
        <v>82</v>
      </c>
      <c r="J67" s="97">
        <f t="shared" ref="J67:J72" si="20">+D67+E67</f>
        <v>476</v>
      </c>
      <c r="K67" s="79">
        <f t="shared" ref="K67:K72" si="21">+F67</f>
        <v>873</v>
      </c>
      <c r="L67" s="79">
        <f t="shared" ref="L67:L72" si="22">+G67+H67</f>
        <v>452</v>
      </c>
      <c r="M67" s="181"/>
      <c r="N67" s="181"/>
    </row>
    <row r="68" spans="1:14" s="3" customFormat="1" ht="15" customHeight="1" x14ac:dyDescent="0.15">
      <c r="A68" s="248"/>
      <c r="B68" s="240"/>
      <c r="C68" s="219"/>
      <c r="D68" s="80">
        <f t="shared" ref="D68:I68" si="23">+D67/SUM($D67:$I67)*100</f>
        <v>8.4970791290493892</v>
      </c>
      <c r="E68" s="80">
        <f t="shared" si="23"/>
        <v>16.781731279872545</v>
      </c>
      <c r="F68" s="80">
        <f t="shared" si="23"/>
        <v>46.362187997875729</v>
      </c>
      <c r="G68" s="115">
        <f t="shared" si="23"/>
        <v>12.373871481678172</v>
      </c>
      <c r="H68" s="80">
        <f t="shared" si="23"/>
        <v>11.630377057886351</v>
      </c>
      <c r="I68" s="134">
        <f t="shared" si="23"/>
        <v>4.3547530536378121</v>
      </c>
      <c r="J68" s="145">
        <f t="shared" si="20"/>
        <v>25.278810408921935</v>
      </c>
      <c r="K68" s="80">
        <f t="shared" si="21"/>
        <v>46.362187997875729</v>
      </c>
      <c r="L68" s="80">
        <f t="shared" si="22"/>
        <v>24.004248539564522</v>
      </c>
      <c r="M68" s="150"/>
      <c r="N68" s="150"/>
    </row>
    <row r="69" spans="1:14" s="4" customFormat="1" ht="15" customHeight="1" x14ac:dyDescent="0.15">
      <c r="A69" s="248"/>
      <c r="B69" s="240"/>
      <c r="C69" s="210" t="s">
        <v>211</v>
      </c>
      <c r="D69" s="79">
        <v>121</v>
      </c>
      <c r="E69" s="79">
        <v>288</v>
      </c>
      <c r="F69" s="79">
        <v>895</v>
      </c>
      <c r="G69" s="93">
        <v>266</v>
      </c>
      <c r="H69" s="79">
        <v>241</v>
      </c>
      <c r="I69" s="133">
        <v>154</v>
      </c>
      <c r="J69" s="97">
        <f t="shared" si="20"/>
        <v>409</v>
      </c>
      <c r="K69" s="79">
        <f t="shared" si="21"/>
        <v>895</v>
      </c>
      <c r="L69" s="79">
        <f t="shared" si="22"/>
        <v>507</v>
      </c>
      <c r="M69" s="181"/>
      <c r="N69" s="181"/>
    </row>
    <row r="70" spans="1:14" s="3" customFormat="1" ht="15" customHeight="1" x14ac:dyDescent="0.15">
      <c r="A70" s="248"/>
      <c r="B70" s="240"/>
      <c r="C70" s="219"/>
      <c r="D70" s="80">
        <f t="shared" ref="D70:I70" si="24">+D69/SUM($D69:$I69)*100</f>
        <v>6.1577608142493645</v>
      </c>
      <c r="E70" s="80">
        <f t="shared" si="24"/>
        <v>14.656488549618322</v>
      </c>
      <c r="F70" s="80">
        <f t="shared" si="24"/>
        <v>45.547073791348602</v>
      </c>
      <c r="G70" s="115">
        <f t="shared" si="24"/>
        <v>13.536895674300254</v>
      </c>
      <c r="H70" s="80">
        <f t="shared" si="24"/>
        <v>12.264631043256998</v>
      </c>
      <c r="I70" s="134">
        <f t="shared" si="24"/>
        <v>7.8371501272264634</v>
      </c>
      <c r="J70" s="145">
        <f t="shared" si="20"/>
        <v>20.814249363867688</v>
      </c>
      <c r="K70" s="80">
        <f t="shared" si="21"/>
        <v>45.547073791348602</v>
      </c>
      <c r="L70" s="80">
        <f t="shared" si="22"/>
        <v>25.801526717557252</v>
      </c>
      <c r="M70" s="150"/>
      <c r="N70" s="150"/>
    </row>
    <row r="71" spans="1:14" s="4" customFormat="1" ht="15" customHeight="1" x14ac:dyDescent="0.15">
      <c r="A71" s="248"/>
      <c r="B71" s="240"/>
      <c r="C71" s="218" t="s">
        <v>57</v>
      </c>
      <c r="D71" s="79">
        <v>137</v>
      </c>
      <c r="E71" s="79">
        <v>322</v>
      </c>
      <c r="F71" s="79">
        <v>955</v>
      </c>
      <c r="G71" s="93">
        <v>256</v>
      </c>
      <c r="H71" s="79">
        <v>226</v>
      </c>
      <c r="I71" s="133">
        <v>161</v>
      </c>
      <c r="J71" s="97">
        <f t="shared" si="20"/>
        <v>459</v>
      </c>
      <c r="K71" s="79">
        <f t="shared" si="21"/>
        <v>955</v>
      </c>
      <c r="L71" s="79">
        <f t="shared" si="22"/>
        <v>482</v>
      </c>
      <c r="M71" s="181"/>
      <c r="N71" s="181"/>
    </row>
    <row r="72" spans="1:14" s="3" customFormat="1" ht="15" customHeight="1" x14ac:dyDescent="0.15">
      <c r="A72" s="248"/>
      <c r="B72" s="240"/>
      <c r="C72" s="220"/>
      <c r="D72" s="80">
        <f t="shared" ref="D72:I72" si="25">+D71/SUM($D71:$I71)*100</f>
        <v>6.660184735051045</v>
      </c>
      <c r="E72" s="80">
        <f t="shared" si="25"/>
        <v>15.653864851725816</v>
      </c>
      <c r="F72" s="80">
        <f t="shared" si="25"/>
        <v>46.426835196888675</v>
      </c>
      <c r="G72" s="115">
        <f t="shared" si="25"/>
        <v>12.445308701993193</v>
      </c>
      <c r="H72" s="80">
        <f t="shared" si="25"/>
        <v>10.986874088478366</v>
      </c>
      <c r="I72" s="134">
        <f t="shared" si="25"/>
        <v>7.8269324258629078</v>
      </c>
      <c r="J72" s="145">
        <f t="shared" si="20"/>
        <v>22.314049586776861</v>
      </c>
      <c r="K72" s="80">
        <f t="shared" si="21"/>
        <v>46.426835196888675</v>
      </c>
      <c r="L72" s="80">
        <f t="shared" si="22"/>
        <v>23.432182790471558</v>
      </c>
      <c r="M72" s="150"/>
      <c r="N72" s="150"/>
    </row>
    <row r="73" spans="1:14" s="3" customFormat="1" ht="22.5" customHeight="1" x14ac:dyDescent="0.15">
      <c r="A73" s="19"/>
      <c r="B73" s="44"/>
      <c r="C73" s="13"/>
      <c r="D73" s="86"/>
      <c r="E73" s="86"/>
      <c r="F73" s="86"/>
      <c r="G73" s="86"/>
      <c r="H73" s="86"/>
      <c r="I73" s="86"/>
      <c r="J73" s="86"/>
      <c r="K73" s="86"/>
      <c r="L73" s="86"/>
      <c r="M73" s="150"/>
      <c r="N73" s="150"/>
    </row>
    <row r="74" spans="1:14" s="3" customFormat="1" ht="71.25" customHeight="1" x14ac:dyDescent="0.15">
      <c r="A74" s="190" t="s">
        <v>277</v>
      </c>
      <c r="B74" s="191"/>
      <c r="C74" s="63" t="s">
        <v>42</v>
      </c>
      <c r="D74" s="27" t="s">
        <v>281</v>
      </c>
      <c r="E74" s="27" t="s">
        <v>282</v>
      </c>
      <c r="F74" s="27" t="s">
        <v>156</v>
      </c>
      <c r="G74" s="27" t="s">
        <v>283</v>
      </c>
      <c r="H74" s="27" t="s">
        <v>69</v>
      </c>
      <c r="I74" s="32"/>
      <c r="J74" s="32"/>
      <c r="K74" s="32"/>
      <c r="L74" s="150"/>
      <c r="M74" s="150"/>
      <c r="N74" s="150"/>
    </row>
    <row r="75" spans="1:14" s="3" customFormat="1" ht="15" customHeight="1" x14ac:dyDescent="0.15">
      <c r="A75" s="255" t="s">
        <v>171</v>
      </c>
      <c r="B75" s="255" t="s">
        <v>278</v>
      </c>
      <c r="C75" s="210" t="s">
        <v>267</v>
      </c>
      <c r="D75" s="79">
        <v>213</v>
      </c>
      <c r="E75" s="79">
        <v>322</v>
      </c>
      <c r="F75" s="79">
        <v>169</v>
      </c>
      <c r="G75" s="79">
        <v>111</v>
      </c>
      <c r="H75" s="79">
        <v>32</v>
      </c>
      <c r="I75" s="146"/>
      <c r="J75" s="146"/>
      <c r="K75" s="146"/>
      <c r="L75" s="150"/>
      <c r="M75" s="150"/>
      <c r="N75" s="150"/>
    </row>
    <row r="76" spans="1:14" s="3" customFormat="1" ht="15" customHeight="1" x14ac:dyDescent="0.15">
      <c r="A76" s="255"/>
      <c r="B76" s="255"/>
      <c r="C76" s="256"/>
      <c r="D76" s="80">
        <f>+D75/$J67*100</f>
        <v>44.747899159663866</v>
      </c>
      <c r="E76" s="80">
        <f>+E75/$J67*100</f>
        <v>67.64705882352942</v>
      </c>
      <c r="F76" s="80">
        <f>+F75/$J67*100</f>
        <v>35.504201680672267</v>
      </c>
      <c r="G76" s="80">
        <f>+G75/$J67*100</f>
        <v>23.319327731092436</v>
      </c>
      <c r="H76" s="80">
        <f>+H75/$J67*100</f>
        <v>6.7226890756302522</v>
      </c>
      <c r="I76" s="146"/>
      <c r="J76" s="146"/>
      <c r="K76" s="146"/>
      <c r="L76" s="150"/>
      <c r="M76" s="150"/>
      <c r="N76" s="150"/>
    </row>
    <row r="77" spans="1:14" s="3" customFormat="1" ht="15" customHeight="1" x14ac:dyDescent="0.15">
      <c r="A77" s="255"/>
      <c r="B77" s="255"/>
      <c r="C77" s="210" t="s">
        <v>211</v>
      </c>
      <c r="D77" s="79">
        <v>186</v>
      </c>
      <c r="E77" s="79">
        <v>304</v>
      </c>
      <c r="F77" s="79">
        <v>115</v>
      </c>
      <c r="G77" s="79">
        <v>88</v>
      </c>
      <c r="H77" s="79">
        <v>15</v>
      </c>
      <c r="I77" s="146"/>
      <c r="J77" s="146"/>
      <c r="K77" s="146"/>
      <c r="L77" s="150"/>
      <c r="M77" s="150"/>
      <c r="N77" s="150"/>
    </row>
    <row r="78" spans="1:14" s="3" customFormat="1" ht="15" customHeight="1" x14ac:dyDescent="0.15">
      <c r="A78" s="255"/>
      <c r="B78" s="255"/>
      <c r="C78" s="256"/>
      <c r="D78" s="80">
        <f>+D77/$J69*100</f>
        <v>45.47677261613692</v>
      </c>
      <c r="E78" s="80">
        <f>+E77/$J69*100</f>
        <v>74.327628361858189</v>
      </c>
      <c r="F78" s="80">
        <f>+F77/$J69*100</f>
        <v>28.117359413202937</v>
      </c>
      <c r="G78" s="80">
        <f>+G77/$J69*100</f>
        <v>21.515892420537895</v>
      </c>
      <c r="H78" s="80">
        <f>+H77/$J69*100</f>
        <v>3.6674816625916873</v>
      </c>
      <c r="I78" s="146"/>
      <c r="J78" s="146"/>
      <c r="K78" s="146"/>
      <c r="L78" s="150"/>
      <c r="M78" s="150"/>
      <c r="N78" s="150"/>
    </row>
    <row r="79" spans="1:14" s="3" customFormat="1" ht="15" customHeight="1" x14ac:dyDescent="0.15">
      <c r="A79" s="255"/>
      <c r="B79" s="255"/>
      <c r="C79" s="218" t="s">
        <v>57</v>
      </c>
      <c r="D79" s="79">
        <v>223</v>
      </c>
      <c r="E79" s="79">
        <v>303</v>
      </c>
      <c r="F79" s="79">
        <v>116</v>
      </c>
      <c r="G79" s="79">
        <v>132</v>
      </c>
      <c r="H79" s="79">
        <v>25</v>
      </c>
      <c r="I79" s="146"/>
      <c r="J79" s="146"/>
      <c r="K79" s="146"/>
      <c r="L79" s="150"/>
      <c r="M79" s="150"/>
      <c r="N79" s="150"/>
    </row>
    <row r="80" spans="1:14" s="3" customFormat="1" ht="15" customHeight="1" x14ac:dyDescent="0.15">
      <c r="A80" s="255"/>
      <c r="B80" s="255"/>
      <c r="C80" s="220"/>
      <c r="D80" s="80">
        <f>+D79/$J71*100</f>
        <v>48.583877995642702</v>
      </c>
      <c r="E80" s="80">
        <f>+E79/$J71*100</f>
        <v>66.013071895424829</v>
      </c>
      <c r="F80" s="80">
        <f>+F79/$J71*100</f>
        <v>25.272331154684096</v>
      </c>
      <c r="G80" s="80">
        <f>+G79/$J71*100</f>
        <v>28.75816993464052</v>
      </c>
      <c r="H80" s="80">
        <f>+H79/$J71*100</f>
        <v>5.4466230936819171</v>
      </c>
      <c r="I80" s="146"/>
      <c r="J80" s="146"/>
      <c r="K80" s="146"/>
      <c r="L80" s="150"/>
      <c r="M80" s="150"/>
      <c r="N80" s="150"/>
    </row>
    <row r="81" spans="1:14" s="7" customFormat="1" ht="21" customHeight="1" x14ac:dyDescent="0.15">
      <c r="A81" s="21"/>
      <c r="B81" s="192" t="s">
        <v>347</v>
      </c>
      <c r="C81" s="192"/>
      <c r="D81" s="192"/>
      <c r="E81" s="192"/>
      <c r="F81" s="192"/>
      <c r="G81" s="192"/>
      <c r="H81" s="192"/>
      <c r="I81" s="192"/>
      <c r="J81" s="192"/>
      <c r="K81" s="192"/>
      <c r="L81" s="192"/>
      <c r="M81" s="178"/>
      <c r="N81" s="178"/>
    </row>
    <row r="82" spans="1:14" s="7" customFormat="1" ht="22.5" customHeight="1" x14ac:dyDescent="0.15">
      <c r="A82" s="21"/>
      <c r="B82" s="50"/>
      <c r="C82" s="64"/>
      <c r="D82" s="64"/>
      <c r="E82" s="64"/>
      <c r="F82" s="64"/>
      <c r="G82" s="64"/>
      <c r="H82" s="64"/>
      <c r="I82" s="64"/>
      <c r="J82" s="64"/>
      <c r="K82" s="64"/>
      <c r="L82" s="178"/>
      <c r="M82" s="178"/>
      <c r="N82" s="178"/>
    </row>
    <row r="83" spans="1:14" s="3" customFormat="1" ht="73.5" customHeight="1" x14ac:dyDescent="0.15">
      <c r="A83" s="190" t="s">
        <v>279</v>
      </c>
      <c r="B83" s="191"/>
      <c r="C83" s="63" t="s">
        <v>42</v>
      </c>
      <c r="D83" s="27" t="s">
        <v>284</v>
      </c>
      <c r="E83" s="27" t="s">
        <v>48</v>
      </c>
      <c r="F83" s="27" t="s">
        <v>285</v>
      </c>
      <c r="G83" s="27" t="s">
        <v>286</v>
      </c>
      <c r="H83" s="27" t="s">
        <v>71</v>
      </c>
      <c r="I83" s="27" t="s">
        <v>69</v>
      </c>
      <c r="J83" s="163"/>
      <c r="K83" s="21"/>
      <c r="L83" s="21"/>
      <c r="M83" s="150"/>
      <c r="N83" s="150"/>
    </row>
    <row r="84" spans="1:14" s="3" customFormat="1" ht="15" customHeight="1" x14ac:dyDescent="0.15">
      <c r="A84" s="255" t="s">
        <v>280</v>
      </c>
      <c r="B84" s="255" t="s">
        <v>15</v>
      </c>
      <c r="C84" s="210" t="s">
        <v>267</v>
      </c>
      <c r="D84" s="79">
        <v>134</v>
      </c>
      <c r="E84" s="79">
        <v>111</v>
      </c>
      <c r="F84" s="79">
        <v>111</v>
      </c>
      <c r="G84" s="79">
        <v>174</v>
      </c>
      <c r="H84" s="79">
        <v>235</v>
      </c>
      <c r="I84" s="79">
        <v>61</v>
      </c>
      <c r="J84" s="146"/>
      <c r="K84" s="146"/>
      <c r="L84" s="150"/>
      <c r="M84" s="150"/>
      <c r="N84" s="150"/>
    </row>
    <row r="85" spans="1:14" s="3" customFormat="1" ht="15" customHeight="1" x14ac:dyDescent="0.15">
      <c r="A85" s="255"/>
      <c r="B85" s="255"/>
      <c r="C85" s="256"/>
      <c r="D85" s="80">
        <f t="shared" ref="D85:I85" si="26">+D84/$L67*100</f>
        <v>29.646017699115045</v>
      </c>
      <c r="E85" s="80">
        <f t="shared" si="26"/>
        <v>24.557522123893804</v>
      </c>
      <c r="F85" s="80">
        <f t="shared" si="26"/>
        <v>24.557522123893804</v>
      </c>
      <c r="G85" s="80">
        <f t="shared" si="26"/>
        <v>38.495575221238937</v>
      </c>
      <c r="H85" s="80">
        <f t="shared" si="26"/>
        <v>51.991150442477874</v>
      </c>
      <c r="I85" s="80">
        <f t="shared" si="26"/>
        <v>13.495575221238937</v>
      </c>
      <c r="J85" s="146"/>
      <c r="K85" s="146"/>
      <c r="L85" s="150"/>
      <c r="M85" s="150"/>
      <c r="N85" s="150"/>
    </row>
    <row r="86" spans="1:14" s="3" customFormat="1" ht="15" customHeight="1" x14ac:dyDescent="0.15">
      <c r="A86" s="255"/>
      <c r="B86" s="255"/>
      <c r="C86" s="210" t="s">
        <v>211</v>
      </c>
      <c r="D86" s="79">
        <v>146</v>
      </c>
      <c r="E86" s="79">
        <v>146</v>
      </c>
      <c r="F86" s="79">
        <v>109</v>
      </c>
      <c r="G86" s="79">
        <v>193</v>
      </c>
      <c r="H86" s="79">
        <v>272</v>
      </c>
      <c r="I86" s="79">
        <v>73</v>
      </c>
      <c r="J86" s="146"/>
      <c r="K86" s="146"/>
      <c r="L86" s="150"/>
      <c r="M86" s="150"/>
      <c r="N86" s="150"/>
    </row>
    <row r="87" spans="1:14" s="3" customFormat="1" ht="15" customHeight="1" x14ac:dyDescent="0.15">
      <c r="A87" s="255"/>
      <c r="B87" s="255"/>
      <c r="C87" s="256"/>
      <c r="D87" s="80">
        <f t="shared" ref="D87:I87" si="27">+D86/$L69*100</f>
        <v>28.796844181459569</v>
      </c>
      <c r="E87" s="80">
        <f t="shared" si="27"/>
        <v>28.796844181459569</v>
      </c>
      <c r="F87" s="80">
        <f t="shared" si="27"/>
        <v>21.499013806706113</v>
      </c>
      <c r="G87" s="80">
        <f t="shared" si="27"/>
        <v>38.067061143984219</v>
      </c>
      <c r="H87" s="80">
        <f t="shared" si="27"/>
        <v>53.648915187376723</v>
      </c>
      <c r="I87" s="80">
        <f t="shared" si="27"/>
        <v>14.398422090729785</v>
      </c>
      <c r="J87" s="146"/>
      <c r="K87" s="146"/>
      <c r="L87" s="150"/>
      <c r="M87" s="150"/>
      <c r="N87" s="150"/>
    </row>
    <row r="88" spans="1:14" s="3" customFormat="1" ht="15" customHeight="1" x14ac:dyDescent="0.15">
      <c r="A88" s="255"/>
      <c r="B88" s="255"/>
      <c r="C88" s="218" t="s">
        <v>57</v>
      </c>
      <c r="D88" s="79">
        <v>161</v>
      </c>
      <c r="E88" s="79">
        <v>202</v>
      </c>
      <c r="F88" s="79">
        <v>115</v>
      </c>
      <c r="G88" s="79">
        <v>194</v>
      </c>
      <c r="H88" s="79">
        <v>274</v>
      </c>
      <c r="I88" s="79">
        <v>44</v>
      </c>
      <c r="J88" s="146"/>
      <c r="K88" s="146"/>
      <c r="L88" s="150"/>
      <c r="M88" s="150"/>
      <c r="N88" s="150"/>
    </row>
    <row r="89" spans="1:14" s="3" customFormat="1" ht="15" customHeight="1" x14ac:dyDescent="0.15">
      <c r="A89" s="255"/>
      <c r="B89" s="255"/>
      <c r="C89" s="220"/>
      <c r="D89" s="80">
        <f t="shared" ref="D89:I89" si="28">+D88/$L71*100</f>
        <v>33.402489626556012</v>
      </c>
      <c r="E89" s="80">
        <f t="shared" si="28"/>
        <v>41.908713692946058</v>
      </c>
      <c r="F89" s="80">
        <f t="shared" si="28"/>
        <v>23.858921161825727</v>
      </c>
      <c r="G89" s="80">
        <f t="shared" si="28"/>
        <v>40.248962655601659</v>
      </c>
      <c r="H89" s="80">
        <f t="shared" si="28"/>
        <v>56.84647302904564</v>
      </c>
      <c r="I89" s="80">
        <f t="shared" si="28"/>
        <v>9.1286307053941904</v>
      </c>
      <c r="J89" s="146"/>
      <c r="K89" s="146"/>
      <c r="L89" s="150"/>
      <c r="M89" s="150"/>
      <c r="N89" s="150"/>
    </row>
    <row r="90" spans="1:14" s="7" customFormat="1" ht="21" customHeight="1" x14ac:dyDescent="0.15">
      <c r="A90" s="21"/>
      <c r="B90" s="193" t="s">
        <v>348</v>
      </c>
      <c r="C90" s="193"/>
      <c r="D90" s="193"/>
      <c r="E90" s="193"/>
      <c r="F90" s="193"/>
      <c r="G90" s="193"/>
      <c r="H90" s="193"/>
      <c r="I90" s="193"/>
      <c r="J90" s="193"/>
      <c r="K90" s="193"/>
      <c r="L90" s="193"/>
      <c r="M90" s="178"/>
      <c r="N90" s="178"/>
    </row>
    <row r="91" spans="1:14" s="7" customFormat="1" ht="22.5" customHeight="1" x14ac:dyDescent="0.15">
      <c r="A91" s="21"/>
      <c r="B91" s="52"/>
      <c r="C91" s="64"/>
      <c r="D91" s="64"/>
      <c r="E91" s="64"/>
      <c r="F91" s="64"/>
      <c r="G91" s="64"/>
      <c r="H91" s="64"/>
      <c r="I91" s="64"/>
      <c r="J91" s="64"/>
      <c r="K91" s="64"/>
      <c r="L91" s="178"/>
      <c r="M91" s="178"/>
      <c r="N91" s="178"/>
    </row>
    <row r="92" spans="1:14" s="4" customFormat="1" ht="15" customHeight="1" x14ac:dyDescent="0.15">
      <c r="A92" s="206" t="s">
        <v>85</v>
      </c>
      <c r="B92" s="207"/>
      <c r="C92" s="210" t="s">
        <v>42</v>
      </c>
      <c r="D92" s="12">
        <v>1</v>
      </c>
      <c r="E92" s="12">
        <v>2</v>
      </c>
      <c r="F92" s="12">
        <v>3</v>
      </c>
      <c r="G92" s="12">
        <v>4</v>
      </c>
      <c r="H92" s="12">
        <v>5</v>
      </c>
      <c r="I92" s="212" t="s">
        <v>23</v>
      </c>
      <c r="J92" s="142" t="s">
        <v>4</v>
      </c>
      <c r="K92" s="12">
        <v>3</v>
      </c>
      <c r="L92" s="12" t="s">
        <v>7</v>
      </c>
      <c r="M92" s="181"/>
      <c r="N92" s="181"/>
    </row>
    <row r="93" spans="1:14" s="3" customFormat="1" ht="32.1" customHeight="1" x14ac:dyDescent="0.15">
      <c r="A93" s="208"/>
      <c r="B93" s="209"/>
      <c r="C93" s="219"/>
      <c r="D93" s="48" t="s">
        <v>14</v>
      </c>
      <c r="E93" s="48" t="s">
        <v>10</v>
      </c>
      <c r="F93" s="48" t="s">
        <v>29</v>
      </c>
      <c r="G93" s="48" t="s">
        <v>11</v>
      </c>
      <c r="H93" s="48" t="s">
        <v>135</v>
      </c>
      <c r="I93" s="213"/>
      <c r="J93" s="43" t="s">
        <v>25</v>
      </c>
      <c r="K93" s="48" t="s">
        <v>29</v>
      </c>
      <c r="L93" s="48" t="s">
        <v>16</v>
      </c>
      <c r="M93" s="150"/>
      <c r="N93" s="150"/>
    </row>
    <row r="94" spans="1:14" s="4" customFormat="1" ht="15" customHeight="1" x14ac:dyDescent="0.15">
      <c r="A94" s="240" t="s">
        <v>125</v>
      </c>
      <c r="B94" s="240" t="s">
        <v>115</v>
      </c>
      <c r="C94" s="210" t="s">
        <v>267</v>
      </c>
      <c r="D94" s="79">
        <v>160</v>
      </c>
      <c r="E94" s="79">
        <v>497</v>
      </c>
      <c r="F94" s="79">
        <v>917</v>
      </c>
      <c r="G94" s="93">
        <v>148</v>
      </c>
      <c r="H94" s="79">
        <v>90</v>
      </c>
      <c r="I94" s="133">
        <v>71</v>
      </c>
      <c r="J94" s="97">
        <f t="shared" ref="J94:J105" si="29">+D94+E94</f>
        <v>657</v>
      </c>
      <c r="K94" s="79">
        <f t="shared" ref="K94:K105" si="30">+F94</f>
        <v>917</v>
      </c>
      <c r="L94" s="79">
        <f t="shared" ref="L94:L105" si="31">+G94+H94</f>
        <v>238</v>
      </c>
      <c r="M94" s="181"/>
      <c r="N94" s="181"/>
    </row>
    <row r="95" spans="1:14" s="3" customFormat="1" ht="15" customHeight="1" x14ac:dyDescent="0.15">
      <c r="A95" s="240"/>
      <c r="B95" s="240"/>
      <c r="C95" s="219"/>
      <c r="D95" s="80">
        <f t="shared" ref="D95:I95" si="32">+D94/SUM($D94:$I94)*100</f>
        <v>8.4970791290493892</v>
      </c>
      <c r="E95" s="80">
        <f t="shared" si="32"/>
        <v>26.394052044609666</v>
      </c>
      <c r="F95" s="80">
        <f t="shared" si="32"/>
        <v>48.698884758364315</v>
      </c>
      <c r="G95" s="115">
        <f t="shared" si="32"/>
        <v>7.8597981943706845</v>
      </c>
      <c r="H95" s="80">
        <f t="shared" si="32"/>
        <v>4.7796070100902819</v>
      </c>
      <c r="I95" s="134">
        <f t="shared" si="32"/>
        <v>3.7705788635156665</v>
      </c>
      <c r="J95" s="80">
        <f t="shared" si="29"/>
        <v>34.891131173659055</v>
      </c>
      <c r="K95" s="80">
        <f t="shared" si="30"/>
        <v>48.698884758364315</v>
      </c>
      <c r="L95" s="80">
        <f t="shared" si="31"/>
        <v>12.639405204460967</v>
      </c>
      <c r="M95" s="150"/>
      <c r="N95" s="150"/>
    </row>
    <row r="96" spans="1:14" s="4" customFormat="1" ht="15" customHeight="1" x14ac:dyDescent="0.15">
      <c r="A96" s="240"/>
      <c r="B96" s="240"/>
      <c r="C96" s="210" t="s">
        <v>211</v>
      </c>
      <c r="D96" s="79">
        <v>123</v>
      </c>
      <c r="E96" s="79">
        <v>494</v>
      </c>
      <c r="F96" s="79">
        <v>924</v>
      </c>
      <c r="G96" s="93">
        <v>149</v>
      </c>
      <c r="H96" s="79">
        <v>123</v>
      </c>
      <c r="I96" s="133">
        <v>152</v>
      </c>
      <c r="J96" s="97">
        <f t="shared" si="29"/>
        <v>617</v>
      </c>
      <c r="K96" s="79">
        <f t="shared" si="30"/>
        <v>924</v>
      </c>
      <c r="L96" s="79">
        <f t="shared" si="31"/>
        <v>272</v>
      </c>
      <c r="M96" s="181"/>
      <c r="N96" s="181"/>
    </row>
    <row r="97" spans="1:15" s="3" customFormat="1" ht="15" customHeight="1" x14ac:dyDescent="0.15">
      <c r="A97" s="240"/>
      <c r="B97" s="240"/>
      <c r="C97" s="219"/>
      <c r="D97" s="80">
        <f t="shared" ref="D97:I97" si="33">+D96/SUM($D96:$I96)*100</f>
        <v>6.2595419847328246</v>
      </c>
      <c r="E97" s="80">
        <f t="shared" si="33"/>
        <v>25.139949109414761</v>
      </c>
      <c r="F97" s="80">
        <f t="shared" si="33"/>
        <v>47.022900763358777</v>
      </c>
      <c r="G97" s="115">
        <f t="shared" si="33"/>
        <v>7.5826972010178118</v>
      </c>
      <c r="H97" s="80">
        <f t="shared" si="33"/>
        <v>6.2595419847328246</v>
      </c>
      <c r="I97" s="134">
        <f t="shared" si="33"/>
        <v>7.7353689567430024</v>
      </c>
      <c r="J97" s="80">
        <f t="shared" si="29"/>
        <v>31.399491094147585</v>
      </c>
      <c r="K97" s="80">
        <f t="shared" si="30"/>
        <v>47.022900763358777</v>
      </c>
      <c r="L97" s="80">
        <f t="shared" si="31"/>
        <v>13.842239185750635</v>
      </c>
      <c r="M97" s="150"/>
      <c r="N97" s="150"/>
    </row>
    <row r="98" spans="1:15" s="4" customFormat="1" ht="15" customHeight="1" x14ac:dyDescent="0.15">
      <c r="A98" s="240"/>
      <c r="B98" s="240"/>
      <c r="C98" s="218" t="s">
        <v>57</v>
      </c>
      <c r="D98" s="79">
        <v>172</v>
      </c>
      <c r="E98" s="79">
        <v>569</v>
      </c>
      <c r="F98" s="79">
        <v>886</v>
      </c>
      <c r="G98" s="93">
        <v>174</v>
      </c>
      <c r="H98" s="79">
        <v>98</v>
      </c>
      <c r="I98" s="133">
        <v>158</v>
      </c>
      <c r="J98" s="97">
        <f t="shared" si="29"/>
        <v>741</v>
      </c>
      <c r="K98" s="79">
        <f t="shared" si="30"/>
        <v>886</v>
      </c>
      <c r="L98" s="79">
        <f t="shared" si="31"/>
        <v>272</v>
      </c>
      <c r="M98" s="181"/>
      <c r="N98" s="181"/>
    </row>
    <row r="99" spans="1:15" s="3" customFormat="1" ht="15" customHeight="1" x14ac:dyDescent="0.15">
      <c r="A99" s="240"/>
      <c r="B99" s="240"/>
      <c r="C99" s="220"/>
      <c r="D99" s="80">
        <f t="shared" ref="D99:I99" si="34">+D98/SUM($D98:$I98)*100</f>
        <v>8.3616917841516774</v>
      </c>
      <c r="E99" s="80">
        <f t="shared" si="34"/>
        <v>27.661643169664561</v>
      </c>
      <c r="F99" s="80">
        <f t="shared" si="34"/>
        <v>43.07243558580457</v>
      </c>
      <c r="G99" s="115">
        <f t="shared" si="34"/>
        <v>8.4589207583859984</v>
      </c>
      <c r="H99" s="80">
        <f t="shared" si="34"/>
        <v>4.7642197374817696</v>
      </c>
      <c r="I99" s="134">
        <f t="shared" si="34"/>
        <v>7.6810889645114244</v>
      </c>
      <c r="J99" s="145">
        <f t="shared" si="29"/>
        <v>36.023334953816239</v>
      </c>
      <c r="K99" s="80">
        <f t="shared" si="30"/>
        <v>43.07243558580457</v>
      </c>
      <c r="L99" s="80">
        <f t="shared" si="31"/>
        <v>13.223140495867767</v>
      </c>
      <c r="M99" s="150"/>
      <c r="N99" s="150"/>
    </row>
    <row r="100" spans="1:15" s="4" customFormat="1" ht="15" customHeight="1" x14ac:dyDescent="0.15">
      <c r="A100" s="247" t="s">
        <v>287</v>
      </c>
      <c r="B100" s="240" t="s">
        <v>227</v>
      </c>
      <c r="C100" s="210" t="s">
        <v>267</v>
      </c>
      <c r="D100" s="79">
        <v>204</v>
      </c>
      <c r="E100" s="79">
        <v>588</v>
      </c>
      <c r="F100" s="79">
        <v>764</v>
      </c>
      <c r="G100" s="93">
        <v>157</v>
      </c>
      <c r="H100" s="79">
        <v>103</v>
      </c>
      <c r="I100" s="133">
        <v>67</v>
      </c>
      <c r="J100" s="97">
        <f t="shared" si="29"/>
        <v>792</v>
      </c>
      <c r="K100" s="79">
        <f t="shared" si="30"/>
        <v>764</v>
      </c>
      <c r="L100" s="79">
        <f t="shared" si="31"/>
        <v>260</v>
      </c>
      <c r="M100" s="181"/>
      <c r="N100" s="181"/>
    </row>
    <row r="101" spans="1:15" s="3" customFormat="1" ht="15" customHeight="1" x14ac:dyDescent="0.15">
      <c r="A101" s="248"/>
      <c r="B101" s="240"/>
      <c r="C101" s="219"/>
      <c r="D101" s="80">
        <f t="shared" ref="D101:I101" si="35">+D100/SUM($D100:$I100)*100</f>
        <v>10.833775889537971</v>
      </c>
      <c r="E101" s="80">
        <f t="shared" si="35"/>
        <v>31.226765799256505</v>
      </c>
      <c r="F101" s="80">
        <f t="shared" si="35"/>
        <v>40.573552841210834</v>
      </c>
      <c r="G101" s="115">
        <f t="shared" si="35"/>
        <v>8.3377588953797126</v>
      </c>
      <c r="H101" s="80">
        <f t="shared" si="35"/>
        <v>5.469994689325544</v>
      </c>
      <c r="I101" s="134">
        <f t="shared" si="35"/>
        <v>3.5581518852894316</v>
      </c>
      <c r="J101" s="145">
        <f t="shared" si="29"/>
        <v>42.060541688794473</v>
      </c>
      <c r="K101" s="80">
        <f t="shared" si="30"/>
        <v>40.573552841210834</v>
      </c>
      <c r="L101" s="80">
        <f t="shared" si="31"/>
        <v>13.807753584705257</v>
      </c>
      <c r="M101" s="150"/>
      <c r="N101" s="150"/>
    </row>
    <row r="102" spans="1:15" s="4" customFormat="1" ht="15" customHeight="1" x14ac:dyDescent="0.15">
      <c r="A102" s="248"/>
      <c r="B102" s="240"/>
      <c r="C102" s="210" t="s">
        <v>211</v>
      </c>
      <c r="D102" s="79">
        <v>168</v>
      </c>
      <c r="E102" s="79">
        <v>570</v>
      </c>
      <c r="F102" s="79">
        <v>826</v>
      </c>
      <c r="G102" s="93">
        <v>137</v>
      </c>
      <c r="H102" s="79">
        <v>131</v>
      </c>
      <c r="I102" s="133">
        <v>133</v>
      </c>
      <c r="J102" s="97">
        <f t="shared" si="29"/>
        <v>738</v>
      </c>
      <c r="K102" s="79">
        <f t="shared" si="30"/>
        <v>826</v>
      </c>
      <c r="L102" s="79">
        <f t="shared" si="31"/>
        <v>268</v>
      </c>
      <c r="M102" s="181"/>
      <c r="N102" s="181"/>
    </row>
    <row r="103" spans="1:15" s="3" customFormat="1" ht="15" customHeight="1" x14ac:dyDescent="0.15">
      <c r="A103" s="248"/>
      <c r="B103" s="240"/>
      <c r="C103" s="219"/>
      <c r="D103" s="80">
        <f t="shared" ref="D103:I103" si="36">+D102/SUM($D102:$I102)*100</f>
        <v>8.5496183206106871</v>
      </c>
      <c r="E103" s="80">
        <f t="shared" si="36"/>
        <v>29.007633587786259</v>
      </c>
      <c r="F103" s="80">
        <f t="shared" si="36"/>
        <v>42.035623409669206</v>
      </c>
      <c r="G103" s="115">
        <f t="shared" si="36"/>
        <v>6.9720101781170483</v>
      </c>
      <c r="H103" s="80">
        <f t="shared" si="36"/>
        <v>6.666666666666667</v>
      </c>
      <c r="I103" s="134">
        <f t="shared" si="36"/>
        <v>6.7684478371501271</v>
      </c>
      <c r="J103" s="145">
        <f t="shared" si="29"/>
        <v>37.55725190839695</v>
      </c>
      <c r="K103" s="80">
        <f t="shared" si="30"/>
        <v>42.035623409669206</v>
      </c>
      <c r="L103" s="80">
        <f t="shared" si="31"/>
        <v>13.638676844783715</v>
      </c>
      <c r="M103" s="150"/>
      <c r="N103" s="150"/>
    </row>
    <row r="104" spans="1:15" s="4" customFormat="1" ht="15" customHeight="1" x14ac:dyDescent="0.15">
      <c r="A104" s="248"/>
      <c r="B104" s="240"/>
      <c r="C104" s="218" t="s">
        <v>57</v>
      </c>
      <c r="D104" s="79">
        <v>225</v>
      </c>
      <c r="E104" s="79">
        <v>650</v>
      </c>
      <c r="F104" s="79">
        <v>783</v>
      </c>
      <c r="G104" s="93">
        <v>148</v>
      </c>
      <c r="H104" s="79">
        <v>110</v>
      </c>
      <c r="I104" s="133">
        <v>141</v>
      </c>
      <c r="J104" s="97">
        <f t="shared" si="29"/>
        <v>875</v>
      </c>
      <c r="K104" s="79">
        <f t="shared" si="30"/>
        <v>783</v>
      </c>
      <c r="L104" s="79">
        <f t="shared" si="31"/>
        <v>258</v>
      </c>
      <c r="M104" s="181"/>
      <c r="N104" s="181"/>
    </row>
    <row r="105" spans="1:15" s="3" customFormat="1" ht="15" customHeight="1" x14ac:dyDescent="0.15">
      <c r="A105" s="248"/>
      <c r="B105" s="240"/>
      <c r="C105" s="220"/>
      <c r="D105" s="80">
        <f t="shared" ref="D105:I105" si="37">+D104/SUM($D104:$I104)*100</f>
        <v>10.938259601361205</v>
      </c>
      <c r="E105" s="80">
        <f t="shared" si="37"/>
        <v>31.599416626154593</v>
      </c>
      <c r="F105" s="80">
        <f t="shared" si="37"/>
        <v>38.065143412736994</v>
      </c>
      <c r="G105" s="115">
        <f t="shared" si="37"/>
        <v>7.1949440933398154</v>
      </c>
      <c r="H105" s="80">
        <f t="shared" si="37"/>
        <v>5.3475935828877006</v>
      </c>
      <c r="I105" s="134">
        <f t="shared" si="37"/>
        <v>6.854642683519689</v>
      </c>
      <c r="J105" s="145">
        <f t="shared" si="29"/>
        <v>42.537676227515796</v>
      </c>
      <c r="K105" s="80">
        <f t="shared" si="30"/>
        <v>38.065143412736994</v>
      </c>
      <c r="L105" s="80">
        <f t="shared" si="31"/>
        <v>12.542537676227516</v>
      </c>
      <c r="M105" s="150"/>
      <c r="N105" s="150"/>
    </row>
    <row r="106" spans="1:15" s="5" customFormat="1" ht="21" customHeight="1" x14ac:dyDescent="0.15">
      <c r="A106" s="23"/>
      <c r="B106" s="49"/>
      <c r="C106" s="26"/>
      <c r="D106" s="87"/>
      <c r="E106" s="87"/>
      <c r="F106" s="87"/>
      <c r="G106" s="87"/>
      <c r="H106" s="87"/>
      <c r="I106" s="87"/>
      <c r="J106" s="87"/>
      <c r="K106" s="87"/>
      <c r="L106" s="87"/>
      <c r="M106" s="182"/>
      <c r="N106" s="182"/>
    </row>
    <row r="107" spans="1:15" s="2" customFormat="1" ht="24" customHeight="1" x14ac:dyDescent="0.15">
      <c r="A107" s="189" t="s">
        <v>111</v>
      </c>
      <c r="B107" s="189"/>
      <c r="C107" s="189"/>
      <c r="D107" s="189"/>
      <c r="E107" s="189"/>
      <c r="F107" s="189"/>
      <c r="G107" s="189"/>
      <c r="H107" s="189"/>
      <c r="I107" s="189"/>
      <c r="J107" s="189"/>
      <c r="K107" s="189"/>
      <c r="L107" s="189"/>
      <c r="M107" s="180"/>
      <c r="N107" s="180"/>
    </row>
    <row r="108" spans="1:15" s="2" customFormat="1" ht="15" customHeight="1" x14ac:dyDescent="0.15">
      <c r="A108" s="206" t="s">
        <v>85</v>
      </c>
      <c r="B108" s="207"/>
      <c r="C108" s="248" t="s">
        <v>42</v>
      </c>
      <c r="D108" s="12">
        <v>1</v>
      </c>
      <c r="E108" s="12">
        <v>2</v>
      </c>
      <c r="F108" s="12">
        <v>3</v>
      </c>
      <c r="G108" s="12">
        <v>4</v>
      </c>
      <c r="H108" s="245" t="s">
        <v>27</v>
      </c>
      <c r="I108" s="257"/>
      <c r="J108" s="120"/>
      <c r="K108" s="11"/>
      <c r="L108" s="11"/>
      <c r="M108" s="11"/>
      <c r="N108" s="11"/>
      <c r="O108" s="180"/>
    </row>
    <row r="109" spans="1:15" s="3" customFormat="1" ht="30" customHeight="1" x14ac:dyDescent="0.15">
      <c r="A109" s="241"/>
      <c r="B109" s="242"/>
      <c r="C109" s="248"/>
      <c r="D109" s="243" t="s">
        <v>290</v>
      </c>
      <c r="E109" s="243" t="s">
        <v>80</v>
      </c>
      <c r="F109" s="243" t="s">
        <v>217</v>
      </c>
      <c r="G109" s="243" t="s">
        <v>143</v>
      </c>
      <c r="H109" s="246"/>
      <c r="I109" s="257"/>
      <c r="J109" s="258"/>
      <c r="K109" s="118"/>
      <c r="L109" s="118"/>
      <c r="M109" s="118"/>
      <c r="N109" s="118"/>
      <c r="O109" s="150"/>
    </row>
    <row r="110" spans="1:15" s="3" customFormat="1" ht="36.75" customHeight="1" x14ac:dyDescent="0.15">
      <c r="A110" s="208"/>
      <c r="B110" s="209"/>
      <c r="C110" s="248"/>
      <c r="D110" s="249"/>
      <c r="E110" s="249"/>
      <c r="F110" s="249"/>
      <c r="G110" s="249"/>
      <c r="H110" s="254"/>
      <c r="I110" s="257"/>
      <c r="J110" s="258"/>
      <c r="K110" s="118"/>
      <c r="L110" s="118"/>
      <c r="M110" s="118"/>
      <c r="N110" s="118"/>
      <c r="O110" s="150"/>
    </row>
    <row r="111" spans="1:15" s="3" customFormat="1" ht="15" customHeight="1" x14ac:dyDescent="0.15">
      <c r="A111" s="259" t="s">
        <v>159</v>
      </c>
      <c r="B111" s="243" t="s">
        <v>289</v>
      </c>
      <c r="C111" s="262" t="s">
        <v>267</v>
      </c>
      <c r="D111" s="88">
        <v>46</v>
      </c>
      <c r="E111" s="88">
        <v>252</v>
      </c>
      <c r="F111" s="88">
        <v>94</v>
      </c>
      <c r="G111" s="88">
        <v>1484</v>
      </c>
      <c r="H111" s="131">
        <v>7</v>
      </c>
      <c r="I111" s="147"/>
      <c r="J111" s="60"/>
      <c r="K111" s="118"/>
      <c r="L111" s="118"/>
      <c r="M111" s="118"/>
      <c r="N111" s="118"/>
      <c r="O111" s="150"/>
    </row>
    <row r="112" spans="1:15" s="3" customFormat="1" ht="15" customHeight="1" x14ac:dyDescent="0.15">
      <c r="A112" s="260"/>
      <c r="B112" s="244"/>
      <c r="C112" s="263"/>
      <c r="D112" s="89">
        <f>+D111/SUM($D111:$H111)*100</f>
        <v>2.4429102496016992</v>
      </c>
      <c r="E112" s="89">
        <f>+E111/SUM($D111:$H111)*100</f>
        <v>13.382899628252787</v>
      </c>
      <c r="F112" s="89">
        <f>+F111/SUM($D111:$H111)*100</f>
        <v>4.9920339883165159</v>
      </c>
      <c r="G112" s="89">
        <f>+G111/SUM($D111:$H111)*100</f>
        <v>78.810408921933089</v>
      </c>
      <c r="H112" s="89">
        <f>+H111/SUM($D111:$H111)*100</f>
        <v>0.37174721189591076</v>
      </c>
      <c r="I112" s="148"/>
      <c r="J112" s="60"/>
      <c r="K112" s="118"/>
      <c r="L112" s="118"/>
      <c r="M112" s="118"/>
      <c r="N112" s="118"/>
      <c r="O112" s="150"/>
    </row>
    <row r="113" spans="1:15" s="4" customFormat="1" ht="15" customHeight="1" x14ac:dyDescent="0.15">
      <c r="A113" s="260"/>
      <c r="B113" s="244"/>
      <c r="C113" s="262" t="s">
        <v>211</v>
      </c>
      <c r="D113" s="90">
        <v>16</v>
      </c>
      <c r="E113" s="90">
        <v>237</v>
      </c>
      <c r="F113" s="90">
        <v>81</v>
      </c>
      <c r="G113" s="90">
        <v>1604</v>
      </c>
      <c r="H113" s="90">
        <v>27</v>
      </c>
      <c r="I113" s="149"/>
      <c r="J113" s="121"/>
      <c r="K113" s="119"/>
      <c r="L113" s="119"/>
      <c r="M113" s="119"/>
      <c r="N113" s="119"/>
      <c r="O113" s="181"/>
    </row>
    <row r="114" spans="1:15" s="3" customFormat="1" ht="15" customHeight="1" x14ac:dyDescent="0.15">
      <c r="A114" s="260"/>
      <c r="B114" s="244"/>
      <c r="C114" s="263"/>
      <c r="D114" s="89">
        <f>+D113/SUM($D113:$H113)*100</f>
        <v>0.81424936386768443</v>
      </c>
      <c r="E114" s="89">
        <f>+E113/SUM($D113:$H113)*100</f>
        <v>12.061068702290076</v>
      </c>
      <c r="F114" s="89">
        <f>+F113/SUM($D113:$H113)*100</f>
        <v>4.1221374045801529</v>
      </c>
      <c r="G114" s="89">
        <f>+G113/SUM($D113:$H113)*100</f>
        <v>81.628498727735362</v>
      </c>
      <c r="H114" s="89">
        <f>+H113/SUM($D113:$H113)*100</f>
        <v>1.3740458015267176</v>
      </c>
      <c r="I114" s="148"/>
      <c r="J114" s="91"/>
      <c r="K114" s="118"/>
      <c r="L114" s="118"/>
      <c r="M114" s="118"/>
      <c r="N114" s="118"/>
      <c r="O114" s="150"/>
    </row>
    <row r="115" spans="1:15" s="4" customFormat="1" ht="15" customHeight="1" x14ac:dyDescent="0.15">
      <c r="A115" s="260"/>
      <c r="B115" s="244"/>
      <c r="C115" s="264" t="s">
        <v>57</v>
      </c>
      <c r="D115" s="90">
        <v>28</v>
      </c>
      <c r="E115" s="90">
        <v>290</v>
      </c>
      <c r="F115" s="90">
        <v>97</v>
      </c>
      <c r="G115" s="90">
        <v>1603</v>
      </c>
      <c r="H115" s="90">
        <v>39</v>
      </c>
      <c r="I115" s="149"/>
      <c r="J115" s="121"/>
      <c r="K115" s="119"/>
      <c r="L115" s="119"/>
      <c r="M115" s="119"/>
      <c r="N115" s="119"/>
      <c r="O115" s="181"/>
    </row>
    <row r="116" spans="1:15" s="3" customFormat="1" ht="15" customHeight="1" x14ac:dyDescent="0.15">
      <c r="A116" s="261"/>
      <c r="B116" s="249"/>
      <c r="C116" s="265"/>
      <c r="D116" s="89">
        <f>+D115/SUM($D115:$H115)*100</f>
        <v>1.3612056392805056</v>
      </c>
      <c r="E116" s="89">
        <f>+E115/SUM($D115:$H115)*100</f>
        <v>14.098201263976664</v>
      </c>
      <c r="F116" s="89">
        <f>+F115/SUM($D115:$H115)*100</f>
        <v>4.7156052503646091</v>
      </c>
      <c r="G116" s="89">
        <f>+G115/SUM($D115:$H115)*100</f>
        <v>77.929022848808955</v>
      </c>
      <c r="H116" s="89">
        <f>+H115/SUM($D115:$H115)*100</f>
        <v>1.8959649975692758</v>
      </c>
      <c r="I116" s="148"/>
      <c r="J116" s="91"/>
      <c r="K116" s="118"/>
      <c r="L116" s="118"/>
      <c r="M116" s="118"/>
      <c r="N116" s="118"/>
      <c r="O116" s="150"/>
    </row>
    <row r="117" spans="1:15" s="3" customFormat="1" ht="21" customHeight="1" x14ac:dyDescent="0.15">
      <c r="A117" s="24"/>
      <c r="B117" s="53" t="s">
        <v>265</v>
      </c>
      <c r="C117" s="51"/>
      <c r="D117" s="51"/>
      <c r="E117" s="51"/>
      <c r="F117" s="51"/>
      <c r="G117" s="51"/>
      <c r="H117" s="51"/>
      <c r="I117" s="51"/>
      <c r="J117" s="51"/>
      <c r="K117" s="51"/>
      <c r="L117" s="51"/>
      <c r="M117" s="150"/>
      <c r="N117" s="150"/>
    </row>
    <row r="118" spans="1:15" s="3" customFormat="1" ht="21" customHeight="1" x14ac:dyDescent="0.15">
      <c r="A118" s="24"/>
      <c r="B118" s="54" t="s">
        <v>345</v>
      </c>
      <c r="C118" s="24"/>
      <c r="D118" s="91"/>
      <c r="E118" s="100"/>
      <c r="F118" s="100"/>
      <c r="G118" s="118"/>
      <c r="H118" s="118"/>
      <c r="I118" s="118"/>
      <c r="J118" s="118"/>
      <c r="K118" s="118"/>
      <c r="L118" s="118"/>
      <c r="M118" s="150"/>
      <c r="N118" s="150"/>
    </row>
    <row r="119" spans="1:15" s="5" customFormat="1" ht="22.5" customHeight="1" x14ac:dyDescent="0.15">
      <c r="A119" s="23"/>
      <c r="B119" s="49"/>
      <c r="C119" s="65"/>
      <c r="D119" s="92"/>
      <c r="E119" s="92"/>
      <c r="F119" s="92"/>
      <c r="G119" s="87"/>
      <c r="H119" s="87"/>
      <c r="I119" s="87"/>
      <c r="J119" s="87"/>
      <c r="K119" s="87"/>
      <c r="L119" s="87"/>
      <c r="M119" s="182"/>
      <c r="N119" s="182"/>
    </row>
    <row r="120" spans="1:15" s="3" customFormat="1" ht="15.95" customHeight="1" x14ac:dyDescent="0.15">
      <c r="A120" s="206" t="s">
        <v>85</v>
      </c>
      <c r="B120" s="266"/>
      <c r="C120" s="248" t="s">
        <v>42</v>
      </c>
      <c r="D120" s="240" t="s">
        <v>190</v>
      </c>
      <c r="E120" s="240" t="s">
        <v>191</v>
      </c>
      <c r="F120" s="247" t="s">
        <v>23</v>
      </c>
      <c r="G120" s="120"/>
      <c r="H120" s="120"/>
      <c r="I120" s="150"/>
      <c r="J120" s="120"/>
      <c r="K120" s="120"/>
      <c r="L120" s="120"/>
      <c r="M120" s="150"/>
      <c r="N120" s="150"/>
    </row>
    <row r="121" spans="1:15" s="3" customFormat="1" ht="15.95" customHeight="1" x14ac:dyDescent="0.15">
      <c r="A121" s="267"/>
      <c r="B121" s="268"/>
      <c r="C121" s="248"/>
      <c r="D121" s="240"/>
      <c r="E121" s="240"/>
      <c r="F121" s="247"/>
      <c r="G121" s="60"/>
      <c r="H121" s="60"/>
      <c r="I121" s="150"/>
      <c r="J121" s="60"/>
      <c r="K121" s="60"/>
      <c r="L121" s="60"/>
      <c r="M121" s="150"/>
      <c r="N121" s="150"/>
    </row>
    <row r="122" spans="1:15" s="3" customFormat="1" ht="15" customHeight="1" x14ac:dyDescent="0.15">
      <c r="A122" s="240" t="s">
        <v>165</v>
      </c>
      <c r="B122" s="240" t="s">
        <v>31</v>
      </c>
      <c r="C122" s="210" t="s">
        <v>267</v>
      </c>
      <c r="D122" s="79">
        <v>963</v>
      </c>
      <c r="E122" s="79">
        <v>913</v>
      </c>
      <c r="F122" s="79">
        <v>7</v>
      </c>
      <c r="G122" s="60"/>
      <c r="H122" s="60"/>
      <c r="I122" s="150"/>
      <c r="J122" s="60"/>
      <c r="K122" s="60"/>
      <c r="L122" s="60"/>
      <c r="M122" s="150"/>
      <c r="N122" s="150"/>
    </row>
    <row r="123" spans="1:15" s="3" customFormat="1" ht="15" customHeight="1" x14ac:dyDescent="0.15">
      <c r="A123" s="240"/>
      <c r="B123" s="240"/>
      <c r="C123" s="219"/>
      <c r="D123" s="80">
        <f>+D122/SUM($D122:$F122)*100</f>
        <v>51.14179500796601</v>
      </c>
      <c r="E123" s="80">
        <f>+E122/SUM($D122:$F122)*100</f>
        <v>48.486457780138075</v>
      </c>
      <c r="F123" s="80">
        <f>+F122/SUM($D122:$F122)*100</f>
        <v>0.37174721189591076</v>
      </c>
      <c r="G123" s="60"/>
      <c r="H123" s="60"/>
      <c r="I123" s="150"/>
      <c r="J123" s="60"/>
      <c r="K123" s="60"/>
      <c r="L123" s="60"/>
      <c r="M123" s="150"/>
      <c r="N123" s="150"/>
    </row>
    <row r="124" spans="1:15" s="3" customFormat="1" ht="15" customHeight="1" x14ac:dyDescent="0.15">
      <c r="A124" s="240"/>
      <c r="B124" s="240"/>
      <c r="C124" s="210" t="s">
        <v>211</v>
      </c>
      <c r="D124" s="79">
        <v>1021</v>
      </c>
      <c r="E124" s="79">
        <v>923</v>
      </c>
      <c r="F124" s="79">
        <v>21</v>
      </c>
      <c r="G124" s="121"/>
      <c r="H124" s="121"/>
      <c r="I124" s="150"/>
      <c r="J124" s="121"/>
      <c r="K124" s="121"/>
      <c r="L124" s="121"/>
      <c r="M124" s="150"/>
      <c r="N124" s="150"/>
    </row>
    <row r="125" spans="1:15" s="3" customFormat="1" ht="15" customHeight="1" x14ac:dyDescent="0.15">
      <c r="A125" s="240"/>
      <c r="B125" s="240"/>
      <c r="C125" s="219"/>
      <c r="D125" s="80">
        <f>+D124/SUM($D124:$F124)*100</f>
        <v>51.959287531806616</v>
      </c>
      <c r="E125" s="80">
        <f>+E124/SUM($D124:$F124)*100</f>
        <v>46.972010178117046</v>
      </c>
      <c r="F125" s="80">
        <f>+F124/SUM($D124:$F124)*100</f>
        <v>1.0687022900763359</v>
      </c>
      <c r="G125" s="122"/>
      <c r="H125" s="91"/>
      <c r="I125" s="150"/>
      <c r="J125" s="91"/>
      <c r="K125" s="91"/>
      <c r="L125" s="91"/>
      <c r="M125" s="150"/>
      <c r="N125" s="150"/>
    </row>
    <row r="126" spans="1:15" s="3" customFormat="1" ht="15" customHeight="1" x14ac:dyDescent="0.15">
      <c r="A126" s="240"/>
      <c r="B126" s="240"/>
      <c r="C126" s="218" t="s">
        <v>57</v>
      </c>
      <c r="D126" s="79">
        <v>1077</v>
      </c>
      <c r="E126" s="79">
        <v>959</v>
      </c>
      <c r="F126" s="79">
        <v>21</v>
      </c>
      <c r="G126" s="121"/>
      <c r="H126" s="121"/>
      <c r="I126" s="150"/>
      <c r="J126" s="121"/>
      <c r="K126" s="121"/>
      <c r="L126" s="121"/>
      <c r="M126" s="150"/>
      <c r="N126" s="150"/>
    </row>
    <row r="127" spans="1:15" s="3" customFormat="1" ht="15" customHeight="1" x14ac:dyDescent="0.15">
      <c r="A127" s="240"/>
      <c r="B127" s="240"/>
      <c r="C127" s="220"/>
      <c r="D127" s="80">
        <f>+D126/SUM($D126:$F126)*100</f>
        <v>52.357802625182302</v>
      </c>
      <c r="E127" s="80">
        <f>+E126/SUM($D126:$F126)*100</f>
        <v>46.62129314535732</v>
      </c>
      <c r="F127" s="80">
        <f>+F126/SUM($D126:$F126)*100</f>
        <v>1.0209042294603792</v>
      </c>
      <c r="G127" s="122"/>
      <c r="H127" s="91"/>
      <c r="I127" s="150"/>
      <c r="J127" s="91"/>
      <c r="K127" s="91"/>
      <c r="L127" s="91"/>
      <c r="M127" s="150"/>
      <c r="N127" s="150"/>
    </row>
    <row r="128" spans="1:15" s="3" customFormat="1" ht="22.5" customHeight="1" x14ac:dyDescent="0.15">
      <c r="A128" s="13"/>
      <c r="B128" s="44"/>
      <c r="C128" s="14"/>
      <c r="D128" s="81"/>
      <c r="E128" s="81"/>
      <c r="F128" s="81"/>
      <c r="G128" s="81"/>
      <c r="H128" s="81"/>
      <c r="I128" s="81"/>
      <c r="J128" s="81"/>
      <c r="K128" s="81"/>
      <c r="L128" s="81"/>
      <c r="M128" s="150"/>
      <c r="N128" s="150"/>
    </row>
    <row r="129" spans="1:15" s="3" customFormat="1" ht="15.95" customHeight="1" x14ac:dyDescent="0.15">
      <c r="A129" s="206" t="s">
        <v>85</v>
      </c>
      <c r="B129" s="266"/>
      <c r="C129" s="248" t="s">
        <v>42</v>
      </c>
      <c r="D129" s="240" t="s">
        <v>12</v>
      </c>
      <c r="E129" s="240" t="s">
        <v>221</v>
      </c>
      <c r="F129" s="247" t="s">
        <v>23</v>
      </c>
      <c r="G129" s="120"/>
      <c r="H129" s="120"/>
      <c r="I129" s="150"/>
      <c r="J129" s="120"/>
      <c r="K129" s="120"/>
      <c r="L129" s="120"/>
      <c r="M129" s="150"/>
      <c r="N129" s="150"/>
    </row>
    <row r="130" spans="1:15" s="3" customFormat="1" ht="15.95" customHeight="1" x14ac:dyDescent="0.15">
      <c r="A130" s="267"/>
      <c r="B130" s="268"/>
      <c r="C130" s="248"/>
      <c r="D130" s="240"/>
      <c r="E130" s="240"/>
      <c r="F130" s="247"/>
      <c r="G130" s="60"/>
      <c r="H130" s="60"/>
      <c r="I130" s="150"/>
      <c r="J130" s="60"/>
      <c r="K130" s="60"/>
      <c r="L130" s="60"/>
      <c r="M130" s="150"/>
      <c r="N130" s="150"/>
    </row>
    <row r="131" spans="1:15" s="3" customFormat="1" ht="15.95" customHeight="1" x14ac:dyDescent="0.15">
      <c r="A131" s="269" t="s">
        <v>127</v>
      </c>
      <c r="B131" s="243" t="s">
        <v>291</v>
      </c>
      <c r="C131" s="210" t="s">
        <v>267</v>
      </c>
      <c r="D131" s="93">
        <v>1177</v>
      </c>
      <c r="E131" s="75">
        <v>697</v>
      </c>
      <c r="F131" s="114">
        <v>9</v>
      </c>
      <c r="G131" s="60"/>
      <c r="H131" s="60"/>
      <c r="I131" s="150"/>
      <c r="J131" s="60"/>
      <c r="K131" s="60"/>
      <c r="L131" s="60"/>
      <c r="M131" s="150"/>
      <c r="N131" s="150"/>
    </row>
    <row r="132" spans="1:15" s="3" customFormat="1" ht="15.95" customHeight="1" x14ac:dyDescent="0.15">
      <c r="A132" s="270"/>
      <c r="B132" s="244"/>
      <c r="C132" s="219"/>
      <c r="D132" s="80">
        <f>+D131/SUM($D131:$F131)*100</f>
        <v>62.506638343069568</v>
      </c>
      <c r="E132" s="80">
        <f>+E131/SUM($D131:$F131)*100</f>
        <v>37.0154009559214</v>
      </c>
      <c r="F132" s="80">
        <f>+F131/SUM($D131:$F131)*100</f>
        <v>0.47796070100902821</v>
      </c>
      <c r="G132" s="60"/>
      <c r="H132" s="60"/>
      <c r="I132" s="150"/>
      <c r="J132" s="60"/>
      <c r="K132" s="60"/>
      <c r="L132" s="60"/>
      <c r="M132" s="150"/>
      <c r="N132" s="150"/>
    </row>
    <row r="133" spans="1:15" s="3" customFormat="1" ht="16.5" customHeight="1" x14ac:dyDescent="0.15">
      <c r="A133" s="270"/>
      <c r="B133" s="244"/>
      <c r="C133" s="210" t="s">
        <v>211</v>
      </c>
      <c r="D133" s="79">
        <v>1274</v>
      </c>
      <c r="E133" s="79">
        <v>665</v>
      </c>
      <c r="F133" s="79">
        <v>26</v>
      </c>
      <c r="G133" s="60"/>
      <c r="H133" s="60"/>
      <c r="I133" s="150"/>
      <c r="J133" s="60"/>
      <c r="K133" s="60"/>
      <c r="L133" s="60"/>
      <c r="M133" s="150"/>
      <c r="N133" s="150"/>
    </row>
    <row r="134" spans="1:15" s="3" customFormat="1" ht="16.5" customHeight="1" x14ac:dyDescent="0.15">
      <c r="A134" s="271"/>
      <c r="B134" s="249"/>
      <c r="C134" s="219"/>
      <c r="D134" s="80">
        <f>+D133/SUM($D133:$F133)*100</f>
        <v>64.834605597964384</v>
      </c>
      <c r="E134" s="80">
        <f>+E133/SUM($D133:$F133)*100</f>
        <v>33.842239185750635</v>
      </c>
      <c r="F134" s="80">
        <f>+F133/SUM($D133:$F133)*100</f>
        <v>1.3231552162849873</v>
      </c>
      <c r="G134" s="60"/>
      <c r="H134" s="60"/>
      <c r="I134" s="150"/>
      <c r="J134" s="60"/>
      <c r="K134" s="60"/>
      <c r="L134" s="60"/>
      <c r="M134" s="150"/>
      <c r="N134" s="150"/>
    </row>
    <row r="135" spans="1:15" s="3" customFormat="1" ht="22.5" customHeight="1" x14ac:dyDescent="0.15">
      <c r="A135" s="25"/>
      <c r="B135" s="55"/>
      <c r="C135" s="66"/>
      <c r="D135" s="91"/>
      <c r="E135" s="91"/>
      <c r="F135" s="91"/>
      <c r="G135" s="60"/>
      <c r="H135" s="60"/>
      <c r="I135" s="150"/>
      <c r="J135" s="60"/>
      <c r="K135" s="60"/>
      <c r="L135" s="60"/>
      <c r="M135" s="150"/>
      <c r="N135" s="150"/>
    </row>
    <row r="136" spans="1:15" s="3" customFormat="1" ht="15.95" customHeight="1" x14ac:dyDescent="0.15">
      <c r="A136" s="206" t="s">
        <v>85</v>
      </c>
      <c r="B136" s="266"/>
      <c r="C136" s="248" t="s">
        <v>42</v>
      </c>
      <c r="D136" s="240" t="s">
        <v>292</v>
      </c>
      <c r="E136" s="240" t="s">
        <v>293</v>
      </c>
      <c r="F136" s="247" t="s">
        <v>100</v>
      </c>
      <c r="G136" s="247" t="s">
        <v>294</v>
      </c>
      <c r="H136" s="247" t="s">
        <v>152</v>
      </c>
      <c r="I136" s="247" t="s">
        <v>23</v>
      </c>
      <c r="J136" s="120"/>
      <c r="K136" s="120"/>
      <c r="L136" s="120"/>
      <c r="M136" s="150"/>
      <c r="N136" s="150"/>
    </row>
    <row r="137" spans="1:15" s="3" customFormat="1" ht="15.95" customHeight="1" x14ac:dyDescent="0.15">
      <c r="A137" s="267"/>
      <c r="B137" s="268"/>
      <c r="C137" s="248"/>
      <c r="D137" s="240"/>
      <c r="E137" s="240"/>
      <c r="F137" s="247"/>
      <c r="G137" s="247"/>
      <c r="H137" s="247"/>
      <c r="I137" s="247"/>
      <c r="J137" s="60"/>
      <c r="K137" s="60"/>
      <c r="L137" s="60"/>
      <c r="M137" s="150"/>
      <c r="N137" s="150"/>
    </row>
    <row r="138" spans="1:15" s="3" customFormat="1" ht="15.95" customHeight="1" x14ac:dyDescent="0.15">
      <c r="A138" s="269" t="s">
        <v>256</v>
      </c>
      <c r="B138" s="243" t="s">
        <v>230</v>
      </c>
      <c r="C138" s="210" t="s">
        <v>267</v>
      </c>
      <c r="D138" s="75">
        <v>280</v>
      </c>
      <c r="E138" s="75">
        <v>746</v>
      </c>
      <c r="F138" s="114">
        <v>511</v>
      </c>
      <c r="G138" s="114">
        <v>262</v>
      </c>
      <c r="H138" s="114">
        <v>76</v>
      </c>
      <c r="I138" s="114">
        <v>8</v>
      </c>
      <c r="J138" s="60"/>
      <c r="K138" s="60"/>
      <c r="L138" s="60"/>
      <c r="M138" s="150"/>
      <c r="N138" s="150"/>
    </row>
    <row r="139" spans="1:15" s="3" customFormat="1" ht="15.95" customHeight="1" x14ac:dyDescent="0.15">
      <c r="A139" s="271"/>
      <c r="B139" s="249"/>
      <c r="C139" s="219"/>
      <c r="D139" s="80">
        <f t="shared" ref="D139:I139" si="38">+D138/SUM($D138:$I138)*100</f>
        <v>14.869888475836431</v>
      </c>
      <c r="E139" s="80">
        <f t="shared" si="38"/>
        <v>39.617631439192778</v>
      </c>
      <c r="F139" s="80">
        <f t="shared" si="38"/>
        <v>27.137546468401485</v>
      </c>
      <c r="G139" s="80">
        <f t="shared" si="38"/>
        <v>13.913967073818375</v>
      </c>
      <c r="H139" s="80">
        <f t="shared" si="38"/>
        <v>4.0361125862984597</v>
      </c>
      <c r="I139" s="80">
        <f t="shared" si="38"/>
        <v>0.42485395645246943</v>
      </c>
      <c r="J139" s="60"/>
      <c r="K139" s="60"/>
      <c r="L139" s="60"/>
      <c r="M139" s="150"/>
      <c r="N139" s="150"/>
    </row>
    <row r="140" spans="1:15" s="3" customFormat="1" ht="22.5" customHeight="1" x14ac:dyDescent="0.15">
      <c r="A140" s="13"/>
      <c r="B140" s="44"/>
      <c r="C140" s="14"/>
      <c r="D140" s="81"/>
      <c r="E140" s="81"/>
      <c r="F140" s="81"/>
      <c r="G140" s="81"/>
      <c r="H140" s="81"/>
      <c r="I140" s="81"/>
      <c r="J140" s="81"/>
      <c r="K140" s="81"/>
      <c r="L140" s="81"/>
      <c r="M140" s="150"/>
      <c r="N140" s="150"/>
    </row>
    <row r="141" spans="1:15" s="3" customFormat="1" ht="74.25" customHeight="1" x14ac:dyDescent="0.15">
      <c r="A141" s="194" t="s">
        <v>85</v>
      </c>
      <c r="B141" s="195"/>
      <c r="C141" s="67" t="s">
        <v>42</v>
      </c>
      <c r="D141" s="94" t="s">
        <v>192</v>
      </c>
      <c r="E141" s="20" t="s">
        <v>2</v>
      </c>
      <c r="F141" s="20" t="s">
        <v>229</v>
      </c>
      <c r="G141" s="20" t="s">
        <v>252</v>
      </c>
      <c r="H141" s="20" t="s">
        <v>174</v>
      </c>
      <c r="I141" s="20" t="s">
        <v>242</v>
      </c>
      <c r="J141" s="20" t="s">
        <v>251</v>
      </c>
      <c r="K141" s="20" t="s">
        <v>194</v>
      </c>
      <c r="L141" s="104" t="s">
        <v>27</v>
      </c>
      <c r="M141" s="32"/>
      <c r="N141" s="32"/>
      <c r="O141" s="150"/>
    </row>
    <row r="142" spans="1:15" s="3" customFormat="1" ht="15" customHeight="1" x14ac:dyDescent="0.15">
      <c r="A142" s="272" t="s">
        <v>163</v>
      </c>
      <c r="B142" s="275" t="s">
        <v>237</v>
      </c>
      <c r="C142" s="210" t="s">
        <v>267</v>
      </c>
      <c r="D142" s="95">
        <v>466</v>
      </c>
      <c r="E142" s="93">
        <v>358</v>
      </c>
      <c r="F142" s="93">
        <v>783</v>
      </c>
      <c r="G142" s="93">
        <v>383</v>
      </c>
      <c r="H142" s="93">
        <v>619</v>
      </c>
      <c r="I142" s="93">
        <v>238</v>
      </c>
      <c r="J142" s="93">
        <v>180</v>
      </c>
      <c r="K142" s="93">
        <v>406</v>
      </c>
      <c r="L142" s="79">
        <v>26</v>
      </c>
      <c r="M142" s="121"/>
      <c r="N142" s="32"/>
      <c r="O142" s="150"/>
    </row>
    <row r="143" spans="1:15" s="3" customFormat="1" ht="15" customHeight="1" x14ac:dyDescent="0.15">
      <c r="A143" s="273"/>
      <c r="B143" s="276"/>
      <c r="C143" s="219"/>
      <c r="D143" s="96">
        <f t="shared" ref="D143:K143" si="39">+D142/1857*100</f>
        <v>25.094238018309099</v>
      </c>
      <c r="E143" s="96">
        <f t="shared" si="39"/>
        <v>19.278406031233171</v>
      </c>
      <c r="F143" s="96">
        <f t="shared" si="39"/>
        <v>42.164781906300483</v>
      </c>
      <c r="G143" s="96">
        <f t="shared" si="39"/>
        <v>20.624663435648895</v>
      </c>
      <c r="H143" s="96">
        <f t="shared" si="39"/>
        <v>33.333333333333329</v>
      </c>
      <c r="I143" s="96">
        <f t="shared" si="39"/>
        <v>12.816370490037695</v>
      </c>
      <c r="J143" s="96">
        <f t="shared" si="39"/>
        <v>9.6930533117932143</v>
      </c>
      <c r="K143" s="96">
        <f t="shared" si="39"/>
        <v>21.863220247711361</v>
      </c>
      <c r="L143" s="80" t="s">
        <v>255</v>
      </c>
      <c r="M143" s="91"/>
      <c r="N143" s="91"/>
      <c r="O143" s="150"/>
    </row>
    <row r="144" spans="1:15" s="3" customFormat="1" ht="15" customHeight="1" x14ac:dyDescent="0.15">
      <c r="A144" s="273"/>
      <c r="B144" s="276"/>
      <c r="C144" s="210" t="s">
        <v>211</v>
      </c>
      <c r="D144" s="97">
        <v>515</v>
      </c>
      <c r="E144" s="79">
        <v>260</v>
      </c>
      <c r="F144" s="79">
        <v>868</v>
      </c>
      <c r="G144" s="79">
        <v>386</v>
      </c>
      <c r="H144" s="79">
        <v>638</v>
      </c>
      <c r="I144" s="79">
        <v>185</v>
      </c>
      <c r="J144" s="79">
        <v>198</v>
      </c>
      <c r="K144" s="79">
        <v>413</v>
      </c>
      <c r="L144" s="79">
        <v>67</v>
      </c>
      <c r="M144" s="121"/>
      <c r="N144" s="121"/>
      <c r="O144" s="150"/>
    </row>
    <row r="145" spans="1:15" s="3" customFormat="1" ht="15" customHeight="1" x14ac:dyDescent="0.15">
      <c r="A145" s="274"/>
      <c r="B145" s="277"/>
      <c r="C145" s="219"/>
      <c r="D145" s="96">
        <f t="shared" ref="D145:K145" si="40">+D144/1898*100</f>
        <v>27.133825079030562</v>
      </c>
      <c r="E145" s="96">
        <f t="shared" si="40"/>
        <v>13.698630136986301</v>
      </c>
      <c r="F145" s="96">
        <f t="shared" si="40"/>
        <v>45.732349841938884</v>
      </c>
      <c r="G145" s="96">
        <f t="shared" si="40"/>
        <v>20.337197049525816</v>
      </c>
      <c r="H145" s="96">
        <f t="shared" si="40"/>
        <v>33.614330874604846</v>
      </c>
      <c r="I145" s="96">
        <f t="shared" si="40"/>
        <v>9.747102212855637</v>
      </c>
      <c r="J145" s="96">
        <f t="shared" si="40"/>
        <v>10.432033719704952</v>
      </c>
      <c r="K145" s="96">
        <f t="shared" si="40"/>
        <v>21.759747102212856</v>
      </c>
      <c r="L145" s="80" t="s">
        <v>255</v>
      </c>
      <c r="M145" s="91"/>
      <c r="N145" s="91"/>
      <c r="O145" s="150"/>
    </row>
    <row r="146" spans="1:15" s="5" customFormat="1" ht="21" customHeight="1" x14ac:dyDescent="0.15">
      <c r="A146" s="26"/>
      <c r="B146" s="193" t="s">
        <v>36</v>
      </c>
      <c r="C146" s="193"/>
      <c r="D146" s="193"/>
      <c r="E146" s="193"/>
      <c r="F146" s="193"/>
      <c r="G146" s="193"/>
      <c r="H146" s="193"/>
      <c r="I146" s="193"/>
      <c r="J146" s="193"/>
      <c r="K146" s="193"/>
      <c r="L146" s="193"/>
      <c r="M146" s="182"/>
      <c r="N146" s="182"/>
    </row>
    <row r="147" spans="1:15" s="5" customFormat="1" ht="22.5" customHeight="1" x14ac:dyDescent="0.15">
      <c r="A147" s="26"/>
      <c r="B147" s="49"/>
      <c r="C147" s="18"/>
      <c r="D147" s="84"/>
      <c r="E147" s="84"/>
      <c r="F147" s="84"/>
      <c r="G147" s="84"/>
      <c r="H147" s="84"/>
      <c r="I147" s="84"/>
      <c r="J147" s="84"/>
      <c r="K147" s="84"/>
      <c r="L147" s="84"/>
      <c r="M147" s="182"/>
      <c r="N147" s="182"/>
    </row>
    <row r="148" spans="1:15" s="3" customFormat="1" ht="111.75" customHeight="1" x14ac:dyDescent="0.15">
      <c r="A148" s="194" t="s">
        <v>85</v>
      </c>
      <c r="B148" s="195"/>
      <c r="C148" s="67" t="s">
        <v>42</v>
      </c>
      <c r="D148" s="94" t="s">
        <v>196</v>
      </c>
      <c r="E148" s="20" t="s">
        <v>197</v>
      </c>
      <c r="F148" s="20" t="s">
        <v>253</v>
      </c>
      <c r="G148" s="20" t="s">
        <v>122</v>
      </c>
      <c r="H148" s="20" t="s">
        <v>20</v>
      </c>
      <c r="I148" s="20" t="s">
        <v>254</v>
      </c>
      <c r="J148" s="20" t="s">
        <v>276</v>
      </c>
      <c r="K148" s="20" t="s">
        <v>138</v>
      </c>
      <c r="L148" s="20" t="s">
        <v>247</v>
      </c>
      <c r="M148" s="40"/>
    </row>
    <row r="149" spans="1:15" s="3" customFormat="1" ht="15" customHeight="1" x14ac:dyDescent="0.15">
      <c r="A149" s="272" t="s">
        <v>248</v>
      </c>
      <c r="B149" s="275" t="s">
        <v>238</v>
      </c>
      <c r="C149" s="210" t="s">
        <v>267</v>
      </c>
      <c r="D149" s="95">
        <v>841</v>
      </c>
      <c r="E149" s="93">
        <v>511</v>
      </c>
      <c r="F149" s="93">
        <v>558</v>
      </c>
      <c r="G149" s="93">
        <v>1117</v>
      </c>
      <c r="H149" s="93">
        <v>620</v>
      </c>
      <c r="I149" s="93">
        <v>248</v>
      </c>
      <c r="J149" s="93">
        <v>304</v>
      </c>
      <c r="K149" s="93">
        <v>379</v>
      </c>
      <c r="L149" s="93">
        <v>291</v>
      </c>
      <c r="M149" s="184"/>
    </row>
    <row r="150" spans="1:15" s="3" customFormat="1" ht="15" customHeight="1" x14ac:dyDescent="0.15">
      <c r="A150" s="273"/>
      <c r="B150" s="276"/>
      <c r="C150" s="219"/>
      <c r="D150" s="96">
        <f t="shared" ref="D150:L150" si="41">+D149/1869*100</f>
        <v>44.997324772605673</v>
      </c>
      <c r="E150" s="96">
        <f t="shared" si="41"/>
        <v>27.340823970037455</v>
      </c>
      <c r="F150" s="96">
        <f t="shared" si="41"/>
        <v>29.855537720706259</v>
      </c>
      <c r="G150" s="96">
        <f t="shared" si="41"/>
        <v>59.764579989299094</v>
      </c>
      <c r="H150" s="96">
        <f t="shared" si="41"/>
        <v>33.172819689673624</v>
      </c>
      <c r="I150" s="96">
        <f t="shared" si="41"/>
        <v>13.269127875869449</v>
      </c>
      <c r="J150" s="96">
        <f t="shared" si="41"/>
        <v>16.265382557517388</v>
      </c>
      <c r="K150" s="96">
        <f t="shared" si="41"/>
        <v>20.278223649010165</v>
      </c>
      <c r="L150" s="80">
        <f t="shared" si="41"/>
        <v>15.569823434991974</v>
      </c>
      <c r="M150" s="91"/>
    </row>
    <row r="151" spans="1:15" s="3" customFormat="1" ht="15" customHeight="1" x14ac:dyDescent="0.15">
      <c r="A151" s="273"/>
      <c r="B151" s="276"/>
      <c r="C151" s="210" t="s">
        <v>211</v>
      </c>
      <c r="D151" s="97">
        <v>874</v>
      </c>
      <c r="E151" s="79">
        <v>452</v>
      </c>
      <c r="F151" s="79">
        <v>510</v>
      </c>
      <c r="G151" s="79">
        <v>1145</v>
      </c>
      <c r="H151" s="79">
        <v>611</v>
      </c>
      <c r="I151" s="98">
        <v>251</v>
      </c>
      <c r="J151" s="98">
        <v>139</v>
      </c>
      <c r="K151" s="98">
        <v>394</v>
      </c>
      <c r="L151" s="109" t="s">
        <v>255</v>
      </c>
      <c r="M151" s="91"/>
    </row>
    <row r="152" spans="1:15" s="3" customFormat="1" ht="15" customHeight="1" x14ac:dyDescent="0.15">
      <c r="A152" s="273"/>
      <c r="B152" s="276"/>
      <c r="C152" s="219"/>
      <c r="D152" s="96">
        <f t="shared" ref="D152:K152" si="42">+D151/1922*100</f>
        <v>45.473465140478666</v>
      </c>
      <c r="E152" s="96">
        <f t="shared" si="42"/>
        <v>23.51716961498439</v>
      </c>
      <c r="F152" s="96">
        <f t="shared" si="42"/>
        <v>26.534859521331946</v>
      </c>
      <c r="G152" s="96">
        <f t="shared" si="42"/>
        <v>59.573361082206034</v>
      </c>
      <c r="H152" s="96">
        <f t="shared" si="42"/>
        <v>31.789802289281997</v>
      </c>
      <c r="I152" s="96">
        <f t="shared" si="42"/>
        <v>13.059313215400625</v>
      </c>
      <c r="J152" s="96">
        <f t="shared" si="42"/>
        <v>7.2320499479708626</v>
      </c>
      <c r="K152" s="96">
        <f t="shared" si="42"/>
        <v>20.499479708636837</v>
      </c>
      <c r="L152" s="80" t="s">
        <v>255</v>
      </c>
      <c r="M152" s="91"/>
    </row>
    <row r="153" spans="1:15" s="3" customFormat="1" ht="39" customHeight="1" x14ac:dyDescent="0.15">
      <c r="A153" s="273"/>
      <c r="B153" s="276"/>
      <c r="C153" s="67" t="s">
        <v>42</v>
      </c>
      <c r="D153" s="20" t="s">
        <v>194</v>
      </c>
      <c r="E153" s="104" t="s">
        <v>27</v>
      </c>
      <c r="F153" s="91"/>
      <c r="G153" s="91"/>
      <c r="H153" s="91"/>
      <c r="I153" s="91"/>
      <c r="J153" s="91"/>
      <c r="K153" s="91"/>
      <c r="L153" s="91"/>
      <c r="M153" s="91"/>
      <c r="N153" s="91"/>
      <c r="O153" s="91"/>
    </row>
    <row r="154" spans="1:15" s="3" customFormat="1" ht="15" customHeight="1" x14ac:dyDescent="0.15">
      <c r="A154" s="273"/>
      <c r="B154" s="276"/>
      <c r="C154" s="210" t="s">
        <v>267</v>
      </c>
      <c r="D154" s="93">
        <v>210</v>
      </c>
      <c r="E154" s="79">
        <v>14</v>
      </c>
      <c r="F154" s="91"/>
      <c r="G154" s="91"/>
      <c r="H154" s="91"/>
      <c r="I154" s="91"/>
      <c r="J154" s="91"/>
      <c r="K154" s="91"/>
      <c r="L154" s="91"/>
      <c r="M154" s="91"/>
      <c r="N154" s="91"/>
      <c r="O154" s="91"/>
    </row>
    <row r="155" spans="1:15" s="3" customFormat="1" ht="15" customHeight="1" x14ac:dyDescent="0.15">
      <c r="A155" s="273"/>
      <c r="B155" s="276"/>
      <c r="C155" s="219"/>
      <c r="D155" s="96">
        <f>+D154/1869*100</f>
        <v>11.235955056179774</v>
      </c>
      <c r="E155" s="80" t="s">
        <v>255</v>
      </c>
      <c r="F155" s="91"/>
      <c r="G155" s="91"/>
      <c r="H155" s="91"/>
      <c r="I155" s="91"/>
      <c r="J155" s="91"/>
      <c r="K155" s="91"/>
      <c r="L155" s="91"/>
      <c r="M155" s="91"/>
      <c r="N155" s="91"/>
      <c r="O155" s="91"/>
    </row>
    <row r="156" spans="1:15" s="3" customFormat="1" ht="15" customHeight="1" x14ac:dyDescent="0.15">
      <c r="A156" s="273"/>
      <c r="B156" s="276"/>
      <c r="C156" s="210" t="s">
        <v>211</v>
      </c>
      <c r="D156" s="98">
        <v>236</v>
      </c>
      <c r="E156" s="79">
        <v>43</v>
      </c>
      <c r="F156" s="91"/>
      <c r="G156" s="91"/>
      <c r="H156" s="91"/>
      <c r="I156" s="91"/>
      <c r="J156" s="91"/>
      <c r="K156" s="91"/>
      <c r="L156" s="91"/>
      <c r="M156" s="91"/>
      <c r="N156" s="91"/>
      <c r="O156" s="91"/>
    </row>
    <row r="157" spans="1:15" s="3" customFormat="1" ht="15" customHeight="1" x14ac:dyDescent="0.15">
      <c r="A157" s="274"/>
      <c r="B157" s="277"/>
      <c r="C157" s="219"/>
      <c r="D157" s="96">
        <f>+D156/1922*100</f>
        <v>12.278876170655566</v>
      </c>
      <c r="E157" s="80" t="s">
        <v>255</v>
      </c>
      <c r="F157" s="91"/>
      <c r="G157" s="91"/>
      <c r="H157" s="91"/>
      <c r="I157" s="91"/>
      <c r="J157" s="91"/>
      <c r="K157" s="91"/>
      <c r="L157" s="91"/>
      <c r="M157" s="91"/>
      <c r="N157" s="91"/>
      <c r="O157" s="91"/>
    </row>
    <row r="158" spans="1:15" s="5" customFormat="1" ht="21" customHeight="1" x14ac:dyDescent="0.15">
      <c r="A158" s="26"/>
      <c r="B158" s="193" t="s">
        <v>36</v>
      </c>
      <c r="C158" s="193"/>
      <c r="D158" s="193"/>
      <c r="E158" s="193"/>
      <c r="F158" s="193"/>
      <c r="G158" s="193"/>
      <c r="H158" s="193"/>
      <c r="I158" s="193"/>
      <c r="J158" s="193"/>
      <c r="K158" s="193"/>
      <c r="L158" s="193"/>
      <c r="M158" s="182"/>
      <c r="N158" s="182"/>
    </row>
    <row r="159" spans="1:15" s="5" customFormat="1" ht="22.5" customHeight="1" x14ac:dyDescent="0.15">
      <c r="A159" s="26"/>
      <c r="B159" s="49"/>
      <c r="C159" s="18"/>
      <c r="D159" s="84"/>
      <c r="E159" s="84"/>
      <c r="F159" s="84"/>
      <c r="G159" s="84"/>
      <c r="H159" s="84"/>
      <c r="I159" s="84"/>
      <c r="J159" s="84"/>
      <c r="K159" s="84"/>
      <c r="L159" s="84"/>
      <c r="M159" s="182"/>
      <c r="N159" s="182"/>
    </row>
    <row r="160" spans="1:15" s="3" customFormat="1" ht="30.75" customHeight="1" x14ac:dyDescent="0.15">
      <c r="A160" s="278" t="s">
        <v>85</v>
      </c>
      <c r="B160" s="278"/>
      <c r="C160" s="248" t="s">
        <v>42</v>
      </c>
      <c r="D160" s="255" t="s">
        <v>199</v>
      </c>
      <c r="E160" s="255" t="s">
        <v>297</v>
      </c>
      <c r="F160" s="255" t="s">
        <v>299</v>
      </c>
      <c r="G160" s="255" t="s">
        <v>300</v>
      </c>
      <c r="H160" s="255" t="s">
        <v>27</v>
      </c>
      <c r="I160" s="150"/>
      <c r="J160" s="21"/>
      <c r="K160" s="21"/>
      <c r="L160" s="21"/>
      <c r="M160" s="150"/>
      <c r="N160" s="150"/>
    </row>
    <row r="161" spans="1:14" s="3" customFormat="1" ht="30.75" customHeight="1" x14ac:dyDescent="0.15">
      <c r="A161" s="278"/>
      <c r="B161" s="278"/>
      <c r="C161" s="248"/>
      <c r="D161" s="255"/>
      <c r="E161" s="255"/>
      <c r="F161" s="255"/>
      <c r="G161" s="255"/>
      <c r="H161" s="255"/>
      <c r="I161" s="150"/>
      <c r="J161" s="146"/>
      <c r="K161" s="146"/>
      <c r="L161" s="146"/>
      <c r="M161" s="150"/>
      <c r="N161" s="150"/>
    </row>
    <row r="162" spans="1:14" s="3" customFormat="1" ht="15" customHeight="1" x14ac:dyDescent="0.15">
      <c r="A162" s="255" t="s">
        <v>13</v>
      </c>
      <c r="B162" s="255" t="s">
        <v>301</v>
      </c>
      <c r="C162" s="210" t="s">
        <v>267</v>
      </c>
      <c r="D162" s="79">
        <v>1365</v>
      </c>
      <c r="E162" s="79">
        <v>180</v>
      </c>
      <c r="F162" s="79">
        <v>157</v>
      </c>
      <c r="G162" s="79">
        <v>170</v>
      </c>
      <c r="H162" s="79">
        <v>11</v>
      </c>
      <c r="I162" s="150"/>
      <c r="J162" s="146"/>
      <c r="K162" s="146"/>
      <c r="L162" s="146"/>
      <c r="M162" s="150"/>
      <c r="N162" s="150"/>
    </row>
    <row r="163" spans="1:14" s="3" customFormat="1" ht="15" customHeight="1" x14ac:dyDescent="0.15">
      <c r="A163" s="255"/>
      <c r="B163" s="255"/>
      <c r="C163" s="219"/>
      <c r="D163" s="80">
        <f>+D162/SUM($D162:$H162)*100</f>
        <v>72.490706319702596</v>
      </c>
      <c r="E163" s="80">
        <f>+E162/SUM($D162:$H162)*100</f>
        <v>9.5592140201805638</v>
      </c>
      <c r="F163" s="80">
        <f>+F162/SUM($D162:$H162)*100</f>
        <v>8.3377588953797126</v>
      </c>
      <c r="G163" s="80">
        <f>+G162/SUM($D162:$H162)*100</f>
        <v>9.0281465746149756</v>
      </c>
      <c r="H163" s="80">
        <f>+H162/SUM($D162:$H162)*100</f>
        <v>0.58417419012214555</v>
      </c>
      <c r="I163" s="150"/>
      <c r="J163" s="146"/>
      <c r="K163" s="146"/>
      <c r="L163" s="146"/>
      <c r="M163" s="150"/>
      <c r="N163" s="150"/>
    </row>
    <row r="164" spans="1:14" s="3" customFormat="1" ht="15" customHeight="1" x14ac:dyDescent="0.15">
      <c r="A164" s="255"/>
      <c r="B164" s="255"/>
      <c r="C164" s="210" t="s">
        <v>211</v>
      </c>
      <c r="D164" s="79">
        <v>1424</v>
      </c>
      <c r="E164" s="79">
        <v>182</v>
      </c>
      <c r="F164" s="79">
        <v>159</v>
      </c>
      <c r="G164" s="79">
        <v>159</v>
      </c>
      <c r="H164" s="79">
        <v>41</v>
      </c>
      <c r="I164" s="150"/>
      <c r="J164" s="146"/>
      <c r="K164" s="146"/>
      <c r="L164" s="150"/>
      <c r="M164" s="150"/>
      <c r="N164" s="150"/>
    </row>
    <row r="165" spans="1:14" s="3" customFormat="1" ht="15" customHeight="1" x14ac:dyDescent="0.15">
      <c r="A165" s="255"/>
      <c r="B165" s="255"/>
      <c r="C165" s="219"/>
      <c r="D165" s="80">
        <f>+D164/SUM($D164:$H164)*100</f>
        <v>72.468193384223923</v>
      </c>
      <c r="E165" s="80">
        <f>+E164/SUM($D164:$H164)*100</f>
        <v>9.2620865139949107</v>
      </c>
      <c r="F165" s="80">
        <f>+F164/SUM($D164:$H164)*100</f>
        <v>8.0916030534351151</v>
      </c>
      <c r="G165" s="80">
        <f>+G164/SUM($D164:$H164)*100</f>
        <v>8.0916030534351151</v>
      </c>
      <c r="H165" s="80">
        <f>+H164/SUM($D164:$H164)*100</f>
        <v>2.0865139949109412</v>
      </c>
      <c r="I165" s="150"/>
      <c r="J165" s="146"/>
      <c r="K165" s="146"/>
      <c r="L165" s="150"/>
      <c r="M165" s="150"/>
      <c r="N165" s="150"/>
    </row>
    <row r="166" spans="1:14" s="3" customFormat="1" ht="15" customHeight="1" x14ac:dyDescent="0.15">
      <c r="A166" s="255"/>
      <c r="B166" s="255"/>
      <c r="C166" s="218" t="s">
        <v>57</v>
      </c>
      <c r="D166" s="79">
        <v>1518</v>
      </c>
      <c r="E166" s="79">
        <v>187</v>
      </c>
      <c r="F166" s="79">
        <v>140</v>
      </c>
      <c r="G166" s="79">
        <v>184</v>
      </c>
      <c r="H166" s="79">
        <v>28</v>
      </c>
      <c r="I166" s="150"/>
      <c r="J166" s="146"/>
      <c r="K166" s="146"/>
      <c r="L166" s="150"/>
      <c r="M166" s="150"/>
      <c r="N166" s="150"/>
    </row>
    <row r="167" spans="1:14" s="3" customFormat="1" ht="15" customHeight="1" x14ac:dyDescent="0.15">
      <c r="A167" s="255"/>
      <c r="B167" s="255"/>
      <c r="C167" s="220"/>
      <c r="D167" s="80">
        <f>+D166/SUM($D166:$H166)*100</f>
        <v>73.796791443850267</v>
      </c>
      <c r="E167" s="80">
        <f>+E166/SUM($D166:$H166)*100</f>
        <v>9.0909090909090917</v>
      </c>
      <c r="F167" s="80">
        <f>+F166/SUM($D166:$H166)*100</f>
        <v>6.8060281964025275</v>
      </c>
      <c r="G167" s="80">
        <f>+G166/SUM($D166:$H166)*100</f>
        <v>8.9450656295576074</v>
      </c>
      <c r="H167" s="80">
        <f>+H166/SUM($D166:$H166)*100</f>
        <v>1.3612056392805056</v>
      </c>
      <c r="I167" s="150"/>
      <c r="J167" s="146"/>
      <c r="K167" s="146"/>
      <c r="L167" s="150"/>
      <c r="M167" s="150"/>
      <c r="N167" s="150"/>
    </row>
    <row r="168" spans="1:14" s="5" customFormat="1" ht="22.5" customHeight="1" x14ac:dyDescent="0.15">
      <c r="A168" s="26"/>
      <c r="B168" s="49"/>
      <c r="C168" s="18"/>
      <c r="D168" s="84"/>
      <c r="E168" s="84"/>
      <c r="F168" s="84"/>
      <c r="G168" s="84"/>
      <c r="H168" s="84"/>
      <c r="I168" s="84"/>
      <c r="J168" s="84"/>
      <c r="K168" s="84"/>
      <c r="L168" s="84"/>
      <c r="M168" s="182"/>
      <c r="N168" s="182"/>
    </row>
    <row r="169" spans="1:14" s="3" customFormat="1" ht="15" customHeight="1" x14ac:dyDescent="0.15">
      <c r="A169" s="206" t="s">
        <v>85</v>
      </c>
      <c r="B169" s="207"/>
      <c r="C169" s="210" t="s">
        <v>42</v>
      </c>
      <c r="D169" s="12">
        <v>1</v>
      </c>
      <c r="E169" s="12">
        <v>2</v>
      </c>
      <c r="F169" s="12">
        <v>3</v>
      </c>
      <c r="G169" s="12">
        <v>4</v>
      </c>
      <c r="H169" s="12">
        <v>5</v>
      </c>
      <c r="I169" s="212" t="s">
        <v>23</v>
      </c>
      <c r="J169" s="164" t="s">
        <v>4</v>
      </c>
      <c r="K169" s="12">
        <v>3</v>
      </c>
      <c r="L169" s="12" t="s">
        <v>7</v>
      </c>
      <c r="M169" s="150"/>
      <c r="N169" s="150"/>
    </row>
    <row r="170" spans="1:14" s="3" customFormat="1" ht="32.1" customHeight="1" x14ac:dyDescent="0.15">
      <c r="A170" s="208"/>
      <c r="B170" s="209"/>
      <c r="C170" s="211"/>
      <c r="D170" s="47" t="s">
        <v>166</v>
      </c>
      <c r="E170" s="47" t="s">
        <v>147</v>
      </c>
      <c r="F170" s="47" t="s">
        <v>38</v>
      </c>
      <c r="G170" s="47" t="s">
        <v>148</v>
      </c>
      <c r="H170" s="47" t="s">
        <v>150</v>
      </c>
      <c r="I170" s="213"/>
      <c r="J170" s="42" t="s">
        <v>166</v>
      </c>
      <c r="K170" s="47" t="s">
        <v>38</v>
      </c>
      <c r="L170" s="47" t="s">
        <v>150</v>
      </c>
      <c r="M170" s="150"/>
      <c r="N170" s="150"/>
    </row>
    <row r="171" spans="1:14" s="4" customFormat="1" ht="15" customHeight="1" x14ac:dyDescent="0.15">
      <c r="A171" s="247" t="s">
        <v>257</v>
      </c>
      <c r="B171" s="240" t="s">
        <v>189</v>
      </c>
      <c r="C171" s="210" t="s">
        <v>267</v>
      </c>
      <c r="D171" s="79">
        <v>194</v>
      </c>
      <c r="E171" s="79">
        <v>439</v>
      </c>
      <c r="F171" s="79">
        <v>809</v>
      </c>
      <c r="G171" s="93">
        <v>343</v>
      </c>
      <c r="H171" s="79">
        <v>86</v>
      </c>
      <c r="I171" s="133">
        <v>12</v>
      </c>
      <c r="J171" s="97">
        <f t="shared" ref="J171:J176" si="43">+D171+E171</f>
        <v>633</v>
      </c>
      <c r="K171" s="79">
        <f t="shared" ref="K171:K176" si="44">+F171</f>
        <v>809</v>
      </c>
      <c r="L171" s="79">
        <f t="shared" ref="L171:L176" si="45">+G171+H171</f>
        <v>429</v>
      </c>
      <c r="M171" s="181"/>
      <c r="N171" s="181"/>
    </row>
    <row r="172" spans="1:14" s="3" customFormat="1" ht="15" customHeight="1" x14ac:dyDescent="0.15">
      <c r="A172" s="248"/>
      <c r="B172" s="240"/>
      <c r="C172" s="219"/>
      <c r="D172" s="80">
        <f t="shared" ref="D172:I172" si="46">+D171/SUM($D171:$I171)*100</f>
        <v>10.302708443972385</v>
      </c>
      <c r="E172" s="80">
        <f t="shared" si="46"/>
        <v>23.31386086032926</v>
      </c>
      <c r="F172" s="80">
        <f t="shared" si="46"/>
        <v>42.963356346255978</v>
      </c>
      <c r="G172" s="115">
        <f t="shared" si="46"/>
        <v>18.21561338289963</v>
      </c>
      <c r="H172" s="80">
        <f t="shared" si="46"/>
        <v>4.567180031864047</v>
      </c>
      <c r="I172" s="134">
        <f t="shared" si="46"/>
        <v>0.63728093467870417</v>
      </c>
      <c r="J172" s="145">
        <f t="shared" si="43"/>
        <v>33.616569304301649</v>
      </c>
      <c r="K172" s="80">
        <f t="shared" si="44"/>
        <v>42.963356346255978</v>
      </c>
      <c r="L172" s="80">
        <f t="shared" si="45"/>
        <v>22.782793414763677</v>
      </c>
      <c r="M172" s="150"/>
      <c r="N172" s="150"/>
    </row>
    <row r="173" spans="1:14" s="4" customFormat="1" ht="15" customHeight="1" x14ac:dyDescent="0.15">
      <c r="A173" s="248"/>
      <c r="B173" s="240"/>
      <c r="C173" s="210" t="s">
        <v>211</v>
      </c>
      <c r="D173" s="79">
        <v>199</v>
      </c>
      <c r="E173" s="79">
        <v>576</v>
      </c>
      <c r="F173" s="79">
        <v>726</v>
      </c>
      <c r="G173" s="93">
        <v>339</v>
      </c>
      <c r="H173" s="79">
        <v>85</v>
      </c>
      <c r="I173" s="133">
        <v>40</v>
      </c>
      <c r="J173" s="97">
        <f t="shared" si="43"/>
        <v>775</v>
      </c>
      <c r="K173" s="79">
        <f t="shared" si="44"/>
        <v>726</v>
      </c>
      <c r="L173" s="79">
        <f t="shared" si="45"/>
        <v>424</v>
      </c>
      <c r="M173" s="181"/>
      <c r="N173" s="181"/>
    </row>
    <row r="174" spans="1:14" s="3" customFormat="1" ht="15" customHeight="1" x14ac:dyDescent="0.15">
      <c r="A174" s="248"/>
      <c r="B174" s="240"/>
      <c r="C174" s="219"/>
      <c r="D174" s="80">
        <f t="shared" ref="D174:I174" si="47">+D173/SUM($D173:$I173)*100</f>
        <v>10.127226463104327</v>
      </c>
      <c r="E174" s="80">
        <f t="shared" si="47"/>
        <v>29.312977099236644</v>
      </c>
      <c r="F174" s="80">
        <f t="shared" si="47"/>
        <v>36.946564885496187</v>
      </c>
      <c r="G174" s="115">
        <f t="shared" si="47"/>
        <v>17.251908396946565</v>
      </c>
      <c r="H174" s="80">
        <f t="shared" si="47"/>
        <v>4.3256997455470731</v>
      </c>
      <c r="I174" s="134">
        <f t="shared" si="47"/>
        <v>2.0356234096692112</v>
      </c>
      <c r="J174" s="145">
        <f t="shared" si="43"/>
        <v>39.440203562340969</v>
      </c>
      <c r="K174" s="80">
        <f t="shared" si="44"/>
        <v>36.946564885496187</v>
      </c>
      <c r="L174" s="80">
        <f t="shared" si="45"/>
        <v>21.577608142493638</v>
      </c>
      <c r="M174" s="150"/>
      <c r="N174" s="150"/>
    </row>
    <row r="175" spans="1:14" s="4" customFormat="1" ht="15" customHeight="1" x14ac:dyDescent="0.15">
      <c r="A175" s="248"/>
      <c r="B175" s="240"/>
      <c r="C175" s="218" t="s">
        <v>57</v>
      </c>
      <c r="D175" s="79">
        <v>207</v>
      </c>
      <c r="E175" s="79">
        <v>397</v>
      </c>
      <c r="F175" s="79">
        <v>1048</v>
      </c>
      <c r="G175" s="93">
        <v>325</v>
      </c>
      <c r="H175" s="79">
        <v>52</v>
      </c>
      <c r="I175" s="133">
        <v>28</v>
      </c>
      <c r="J175" s="97">
        <f t="shared" si="43"/>
        <v>604</v>
      </c>
      <c r="K175" s="79">
        <f t="shared" si="44"/>
        <v>1048</v>
      </c>
      <c r="L175" s="79">
        <f t="shared" si="45"/>
        <v>377</v>
      </c>
      <c r="M175" s="181"/>
      <c r="N175" s="181"/>
    </row>
    <row r="176" spans="1:14" s="3" customFormat="1" ht="15" customHeight="1" x14ac:dyDescent="0.15">
      <c r="A176" s="248"/>
      <c r="B176" s="240"/>
      <c r="C176" s="220"/>
      <c r="D176" s="80">
        <f t="shared" ref="D176:I176" si="48">+D175/SUM($D175:$I175)*100</f>
        <v>10.06319883325231</v>
      </c>
      <c r="E176" s="80">
        <f t="shared" si="48"/>
        <v>19.299951385512884</v>
      </c>
      <c r="F176" s="80">
        <f t="shared" si="48"/>
        <v>50.94798249878464</v>
      </c>
      <c r="G176" s="115">
        <f t="shared" si="48"/>
        <v>15.799708313077296</v>
      </c>
      <c r="H176" s="80">
        <f t="shared" si="48"/>
        <v>2.5279533300923673</v>
      </c>
      <c r="I176" s="134">
        <f t="shared" si="48"/>
        <v>1.3612056392805056</v>
      </c>
      <c r="J176" s="145">
        <f t="shared" si="43"/>
        <v>29.363150218765192</v>
      </c>
      <c r="K176" s="80">
        <f t="shared" si="44"/>
        <v>50.94798249878464</v>
      </c>
      <c r="L176" s="80">
        <f t="shared" si="45"/>
        <v>18.327661643169662</v>
      </c>
      <c r="M176" s="150"/>
      <c r="N176" s="150"/>
    </row>
    <row r="177" spans="1:14" s="3" customFormat="1" ht="22.5" customHeight="1" x14ac:dyDescent="0.15">
      <c r="A177" s="14"/>
      <c r="B177" s="44"/>
      <c r="C177" s="14"/>
      <c r="D177" s="81"/>
      <c r="E177" s="81"/>
      <c r="F177" s="81"/>
      <c r="G177" s="81"/>
      <c r="H177" s="81"/>
      <c r="I177" s="81"/>
      <c r="J177" s="81"/>
      <c r="K177" s="81"/>
      <c r="L177" s="81"/>
      <c r="M177" s="150"/>
      <c r="N177" s="150"/>
    </row>
    <row r="178" spans="1:14" s="3" customFormat="1" ht="15.95" customHeight="1" x14ac:dyDescent="0.15">
      <c r="A178" s="206" t="s">
        <v>85</v>
      </c>
      <c r="B178" s="207"/>
      <c r="C178" s="210" t="s">
        <v>42</v>
      </c>
      <c r="D178" s="255" t="s">
        <v>12</v>
      </c>
      <c r="E178" s="255" t="s">
        <v>221</v>
      </c>
      <c r="F178" s="255" t="s">
        <v>27</v>
      </c>
      <c r="G178" s="279"/>
      <c r="H178" s="279"/>
      <c r="I178" s="279"/>
      <c r="J178" s="279"/>
      <c r="K178" s="279"/>
      <c r="L178" s="21"/>
      <c r="M178" s="150"/>
      <c r="N178" s="150"/>
    </row>
    <row r="179" spans="1:14" s="3" customFormat="1" ht="15.95" customHeight="1" x14ac:dyDescent="0.15">
      <c r="A179" s="208"/>
      <c r="B179" s="209"/>
      <c r="C179" s="219"/>
      <c r="D179" s="255"/>
      <c r="E179" s="255"/>
      <c r="F179" s="255"/>
      <c r="G179" s="279"/>
      <c r="H179" s="279"/>
      <c r="I179" s="279"/>
      <c r="J179" s="279"/>
      <c r="K179" s="279"/>
      <c r="L179" s="146"/>
      <c r="M179" s="150"/>
      <c r="N179" s="150"/>
    </row>
    <row r="180" spans="1:14" s="3" customFormat="1" ht="15" customHeight="1" x14ac:dyDescent="0.15">
      <c r="A180" s="275" t="s">
        <v>193</v>
      </c>
      <c r="B180" s="280" t="s">
        <v>302</v>
      </c>
      <c r="C180" s="210" t="s">
        <v>267</v>
      </c>
      <c r="D180" s="93">
        <v>163</v>
      </c>
      <c r="E180" s="93">
        <v>1698</v>
      </c>
      <c r="F180" s="93">
        <v>22</v>
      </c>
      <c r="G180" s="40"/>
      <c r="H180" s="40"/>
      <c r="I180" s="40"/>
      <c r="J180" s="40"/>
      <c r="K180" s="40"/>
      <c r="L180" s="146"/>
      <c r="M180" s="150"/>
      <c r="N180" s="150"/>
    </row>
    <row r="181" spans="1:14" s="3" customFormat="1" ht="15" customHeight="1" x14ac:dyDescent="0.15">
      <c r="A181" s="276"/>
      <c r="B181" s="281"/>
      <c r="C181" s="219"/>
      <c r="D181" s="80">
        <f>+D180/SUM($D180:$F180)*100</f>
        <v>8.6563993627190658</v>
      </c>
      <c r="E181" s="80">
        <f>+E180/SUM($D180:$F180)*100</f>
        <v>90.175252257036647</v>
      </c>
      <c r="F181" s="80">
        <f>+F180/SUM($D180:$F180)*100</f>
        <v>1.1683483802442911</v>
      </c>
      <c r="G181" s="40"/>
      <c r="H181" s="40"/>
      <c r="I181" s="40"/>
      <c r="J181" s="40"/>
      <c r="K181" s="40"/>
      <c r="L181" s="146"/>
      <c r="M181" s="150"/>
      <c r="N181" s="150"/>
    </row>
    <row r="182" spans="1:14" s="3" customFormat="1" ht="15" customHeight="1" x14ac:dyDescent="0.15">
      <c r="A182" s="276"/>
      <c r="B182" s="281"/>
      <c r="C182" s="210" t="s">
        <v>211</v>
      </c>
      <c r="D182" s="79">
        <v>185</v>
      </c>
      <c r="E182" s="79">
        <v>1727</v>
      </c>
      <c r="F182" s="79">
        <v>53</v>
      </c>
      <c r="G182" s="121"/>
      <c r="H182" s="121"/>
      <c r="I182" s="121"/>
      <c r="J182" s="121"/>
      <c r="K182" s="121"/>
      <c r="L182" s="150"/>
      <c r="M182" s="150"/>
      <c r="N182" s="150"/>
    </row>
    <row r="183" spans="1:14" s="3" customFormat="1" ht="15" customHeight="1" x14ac:dyDescent="0.15">
      <c r="A183" s="277"/>
      <c r="B183" s="282"/>
      <c r="C183" s="219"/>
      <c r="D183" s="80">
        <f>+D182/SUM($D182:$F182)*100</f>
        <v>9.4147582697201013</v>
      </c>
      <c r="E183" s="80">
        <f>+E182/SUM($D182:$F182)*100</f>
        <v>87.888040712468197</v>
      </c>
      <c r="F183" s="80">
        <f>+F182/SUM($D182:$F182)*100</f>
        <v>2.6972010178117052</v>
      </c>
      <c r="G183" s="91"/>
      <c r="H183" s="91"/>
      <c r="I183" s="91"/>
      <c r="J183" s="91"/>
      <c r="K183" s="91"/>
      <c r="L183" s="150"/>
      <c r="M183" s="150"/>
      <c r="N183" s="150"/>
    </row>
    <row r="184" spans="1:14" s="3" customFormat="1" ht="15" customHeight="1" x14ac:dyDescent="0.15">
      <c r="A184" s="269" t="s">
        <v>153</v>
      </c>
      <c r="B184" s="275" t="s">
        <v>5</v>
      </c>
      <c r="C184" s="210" t="s">
        <v>267</v>
      </c>
      <c r="D184" s="93">
        <v>905</v>
      </c>
      <c r="E184" s="93">
        <v>949</v>
      </c>
      <c r="F184" s="93">
        <v>29</v>
      </c>
      <c r="G184" s="40"/>
      <c r="H184" s="40"/>
      <c r="I184" s="40"/>
      <c r="J184" s="40"/>
      <c r="K184" s="40"/>
      <c r="L184" s="146"/>
      <c r="M184" s="150"/>
      <c r="N184" s="150"/>
    </row>
    <row r="185" spans="1:14" s="3" customFormat="1" ht="15" customHeight="1" x14ac:dyDescent="0.15">
      <c r="A185" s="270"/>
      <c r="B185" s="276"/>
      <c r="C185" s="219"/>
      <c r="D185" s="80">
        <f>+D184/SUM($D184:$F184)*100</f>
        <v>48.061603823685608</v>
      </c>
      <c r="E185" s="80">
        <f>+E184/SUM($D184:$F184)*100</f>
        <v>50.398300584174194</v>
      </c>
      <c r="F185" s="80">
        <f>+F184/SUM($D184:$F184)*100</f>
        <v>1.5400955921402018</v>
      </c>
      <c r="G185" s="40"/>
      <c r="H185" s="40"/>
      <c r="I185" s="40"/>
      <c r="J185" s="40"/>
      <c r="K185" s="40"/>
      <c r="L185" s="146"/>
      <c r="M185" s="150"/>
      <c r="N185" s="150"/>
    </row>
    <row r="186" spans="1:14" s="3" customFormat="1" ht="15" customHeight="1" x14ac:dyDescent="0.15">
      <c r="A186" s="270"/>
      <c r="B186" s="276"/>
      <c r="C186" s="210" t="s">
        <v>211</v>
      </c>
      <c r="D186" s="79">
        <v>952</v>
      </c>
      <c r="E186" s="79">
        <v>939</v>
      </c>
      <c r="F186" s="79">
        <v>74</v>
      </c>
      <c r="G186" s="121"/>
      <c r="H186" s="121"/>
      <c r="I186" s="121"/>
      <c r="J186" s="121"/>
      <c r="K186" s="121"/>
      <c r="L186" s="150"/>
      <c r="M186" s="150"/>
      <c r="N186" s="150"/>
    </row>
    <row r="187" spans="1:14" s="3" customFormat="1" ht="15" customHeight="1" x14ac:dyDescent="0.15">
      <c r="A187" s="271"/>
      <c r="B187" s="277"/>
      <c r="C187" s="219"/>
      <c r="D187" s="80">
        <f>+D186/SUM($D186:$F186)*100</f>
        <v>48.447837150127228</v>
      </c>
      <c r="E187" s="80">
        <f>+E186/SUM($D186:$F186)*100</f>
        <v>47.786259541984734</v>
      </c>
      <c r="F187" s="80">
        <f>+F186/SUM($D186:$F186)*100</f>
        <v>3.7659033078880402</v>
      </c>
      <c r="G187" s="91"/>
      <c r="H187" s="91"/>
      <c r="I187" s="91"/>
      <c r="J187" s="91"/>
      <c r="K187" s="91"/>
      <c r="L187" s="150"/>
      <c r="M187" s="150"/>
      <c r="N187" s="150"/>
    </row>
    <row r="188" spans="1:14" s="3" customFormat="1" ht="15" customHeight="1" x14ac:dyDescent="0.15">
      <c r="A188" s="275" t="s">
        <v>222</v>
      </c>
      <c r="B188" s="280" t="s">
        <v>303</v>
      </c>
      <c r="C188" s="210" t="s">
        <v>267</v>
      </c>
      <c r="D188" s="93">
        <v>653</v>
      </c>
      <c r="E188" s="93">
        <v>1212</v>
      </c>
      <c r="F188" s="93">
        <v>18</v>
      </c>
      <c r="G188" s="40"/>
      <c r="H188" s="40"/>
      <c r="I188" s="40"/>
      <c r="J188" s="40"/>
      <c r="K188" s="40"/>
      <c r="L188" s="146"/>
      <c r="M188" s="150"/>
      <c r="N188" s="150"/>
    </row>
    <row r="189" spans="1:14" s="3" customFormat="1" ht="15" customHeight="1" x14ac:dyDescent="0.15">
      <c r="A189" s="276"/>
      <c r="B189" s="281"/>
      <c r="C189" s="219"/>
      <c r="D189" s="80">
        <f>+D188/SUM($D188:$F188)*100</f>
        <v>34.678704195432822</v>
      </c>
      <c r="E189" s="80">
        <f>+E188/SUM($D188:$F188)*100</f>
        <v>64.365374402549122</v>
      </c>
      <c r="F189" s="80">
        <f>+F188/SUM($D188:$F188)*100</f>
        <v>0.95592140201805642</v>
      </c>
      <c r="G189" s="40"/>
      <c r="H189" s="40"/>
      <c r="I189" s="40"/>
      <c r="J189" s="40"/>
      <c r="K189" s="40"/>
      <c r="L189" s="146"/>
      <c r="M189" s="150"/>
      <c r="N189" s="150"/>
    </row>
    <row r="190" spans="1:14" s="3" customFormat="1" ht="15" customHeight="1" x14ac:dyDescent="0.15">
      <c r="A190" s="276"/>
      <c r="B190" s="281"/>
      <c r="C190" s="210" t="s">
        <v>211</v>
      </c>
      <c r="D190" s="79">
        <v>630</v>
      </c>
      <c r="E190" s="79">
        <v>1263</v>
      </c>
      <c r="F190" s="79">
        <v>72</v>
      </c>
      <c r="G190" s="121"/>
      <c r="H190" s="121"/>
      <c r="I190" s="121"/>
      <c r="J190" s="121"/>
      <c r="K190" s="121"/>
      <c r="L190" s="150"/>
      <c r="M190" s="150"/>
      <c r="N190" s="150"/>
    </row>
    <row r="191" spans="1:14" s="3" customFormat="1" ht="15" customHeight="1" x14ac:dyDescent="0.15">
      <c r="A191" s="277"/>
      <c r="B191" s="282"/>
      <c r="C191" s="219"/>
      <c r="D191" s="80">
        <f>+D190/SUM($D190:$F190)*100</f>
        <v>32.061068702290072</v>
      </c>
      <c r="E191" s="80">
        <f>+E190/SUM($D190:$F190)*100</f>
        <v>64.274809160305352</v>
      </c>
      <c r="F191" s="80">
        <f>+F190/SUM($D190:$F190)*100</f>
        <v>3.6641221374045805</v>
      </c>
      <c r="G191" s="91"/>
      <c r="H191" s="91"/>
      <c r="I191" s="91"/>
      <c r="J191" s="91"/>
      <c r="K191" s="91"/>
      <c r="L191" s="150"/>
      <c r="M191" s="150"/>
      <c r="N191" s="150"/>
    </row>
    <row r="192" spans="1:14" s="3" customFormat="1" ht="22.5" customHeight="1" x14ac:dyDescent="0.15">
      <c r="A192" s="14"/>
      <c r="B192" s="44"/>
      <c r="C192" s="14"/>
      <c r="D192" s="81"/>
      <c r="E192" s="81"/>
      <c r="F192" s="81"/>
      <c r="G192" s="81"/>
      <c r="H192" s="81"/>
      <c r="I192" s="81"/>
      <c r="J192" s="81"/>
      <c r="K192" s="81"/>
      <c r="L192" s="81"/>
      <c r="M192" s="150"/>
      <c r="N192" s="150"/>
    </row>
    <row r="193" spans="1:14" s="3" customFormat="1" ht="15" customHeight="1" x14ac:dyDescent="0.15">
      <c r="A193" s="206" t="s">
        <v>85</v>
      </c>
      <c r="B193" s="207"/>
      <c r="C193" s="210" t="s">
        <v>42</v>
      </c>
      <c r="D193" s="12">
        <v>1</v>
      </c>
      <c r="E193" s="12">
        <v>2</v>
      </c>
      <c r="F193" s="12">
        <v>3</v>
      </c>
      <c r="G193" s="12">
        <v>4</v>
      </c>
      <c r="H193" s="12">
        <v>5</v>
      </c>
      <c r="I193" s="212" t="s">
        <v>23</v>
      </c>
      <c r="J193" s="164" t="s">
        <v>4</v>
      </c>
      <c r="K193" s="12">
        <v>3</v>
      </c>
      <c r="L193" s="12" t="s">
        <v>7</v>
      </c>
      <c r="M193" s="150"/>
      <c r="N193" s="150"/>
    </row>
    <row r="194" spans="1:14" s="3" customFormat="1" ht="32.1" customHeight="1" x14ac:dyDescent="0.15">
      <c r="A194" s="208"/>
      <c r="B194" s="209"/>
      <c r="C194" s="211"/>
      <c r="D194" s="47" t="s">
        <v>35</v>
      </c>
      <c r="E194" s="47" t="s">
        <v>144</v>
      </c>
      <c r="F194" s="47" t="s">
        <v>29</v>
      </c>
      <c r="G194" s="47" t="s">
        <v>137</v>
      </c>
      <c r="H194" s="47" t="s">
        <v>21</v>
      </c>
      <c r="I194" s="213"/>
      <c r="J194" s="42" t="s">
        <v>35</v>
      </c>
      <c r="K194" s="47" t="s">
        <v>29</v>
      </c>
      <c r="L194" s="47" t="s">
        <v>21</v>
      </c>
      <c r="M194" s="150"/>
      <c r="N194" s="150"/>
    </row>
    <row r="195" spans="1:14" s="4" customFormat="1" ht="15" customHeight="1" x14ac:dyDescent="0.15">
      <c r="A195" s="247" t="s">
        <v>52</v>
      </c>
      <c r="B195" s="240" t="s">
        <v>304</v>
      </c>
      <c r="C195" s="210" t="s">
        <v>267</v>
      </c>
      <c r="D195" s="79">
        <v>170</v>
      </c>
      <c r="E195" s="79">
        <v>588</v>
      </c>
      <c r="F195" s="79">
        <v>855</v>
      </c>
      <c r="G195" s="93">
        <v>170</v>
      </c>
      <c r="H195" s="79">
        <v>75</v>
      </c>
      <c r="I195" s="133">
        <v>25</v>
      </c>
      <c r="J195" s="97">
        <f t="shared" ref="J195:J200" si="49">+D195+E195</f>
        <v>758</v>
      </c>
      <c r="K195" s="79">
        <f t="shared" ref="K195:K200" si="50">+F195</f>
        <v>855</v>
      </c>
      <c r="L195" s="79">
        <f t="shared" ref="L195:L200" si="51">+G195+H195</f>
        <v>245</v>
      </c>
      <c r="M195" s="181"/>
      <c r="N195" s="181"/>
    </row>
    <row r="196" spans="1:14" s="3" customFormat="1" ht="15" customHeight="1" x14ac:dyDescent="0.15">
      <c r="A196" s="248"/>
      <c r="B196" s="240"/>
      <c r="C196" s="219"/>
      <c r="D196" s="80">
        <f t="shared" ref="D196:I196" si="52">+D195/SUM($D195:$I195)*100</f>
        <v>9.0281465746149756</v>
      </c>
      <c r="E196" s="80">
        <f t="shared" si="52"/>
        <v>31.226765799256505</v>
      </c>
      <c r="F196" s="80">
        <f t="shared" si="52"/>
        <v>45.406266595857673</v>
      </c>
      <c r="G196" s="115">
        <f t="shared" si="52"/>
        <v>9.0281465746149756</v>
      </c>
      <c r="H196" s="80">
        <f t="shared" si="52"/>
        <v>3.983005841741901</v>
      </c>
      <c r="I196" s="134">
        <f t="shared" si="52"/>
        <v>1.3276686139139671</v>
      </c>
      <c r="J196" s="145">
        <f t="shared" si="49"/>
        <v>40.254912373871477</v>
      </c>
      <c r="K196" s="80">
        <f t="shared" si="50"/>
        <v>45.406266595857673</v>
      </c>
      <c r="L196" s="80">
        <f t="shared" si="51"/>
        <v>13.011152416356877</v>
      </c>
      <c r="M196" s="150"/>
      <c r="N196" s="150"/>
    </row>
    <row r="197" spans="1:14" s="4" customFormat="1" ht="15" customHeight="1" x14ac:dyDescent="0.15">
      <c r="A197" s="248"/>
      <c r="B197" s="240"/>
      <c r="C197" s="210" t="s">
        <v>211</v>
      </c>
      <c r="D197" s="79">
        <v>361</v>
      </c>
      <c r="E197" s="79">
        <v>688</v>
      </c>
      <c r="F197" s="79">
        <v>638</v>
      </c>
      <c r="G197" s="93">
        <v>118</v>
      </c>
      <c r="H197" s="79">
        <v>47</v>
      </c>
      <c r="I197" s="133">
        <v>113</v>
      </c>
      <c r="J197" s="97">
        <f t="shared" si="49"/>
        <v>1049</v>
      </c>
      <c r="K197" s="79">
        <f t="shared" si="50"/>
        <v>638</v>
      </c>
      <c r="L197" s="79">
        <f t="shared" si="51"/>
        <v>165</v>
      </c>
      <c r="M197" s="181"/>
      <c r="N197" s="181"/>
    </row>
    <row r="198" spans="1:14" s="3" customFormat="1" ht="15" customHeight="1" x14ac:dyDescent="0.15">
      <c r="A198" s="248"/>
      <c r="B198" s="240"/>
      <c r="C198" s="219"/>
      <c r="D198" s="80">
        <f t="shared" ref="D198:I198" si="53">+D197/SUM($D197:$I197)*100</f>
        <v>18.371501272264631</v>
      </c>
      <c r="E198" s="80">
        <f t="shared" si="53"/>
        <v>35.012722646310436</v>
      </c>
      <c r="F198" s="80">
        <f t="shared" si="53"/>
        <v>32.468193384223923</v>
      </c>
      <c r="G198" s="115">
        <f t="shared" si="53"/>
        <v>6.005089058524173</v>
      </c>
      <c r="H198" s="80">
        <f t="shared" si="53"/>
        <v>2.391857506361323</v>
      </c>
      <c r="I198" s="134">
        <f t="shared" si="53"/>
        <v>5.7506361323155213</v>
      </c>
      <c r="J198" s="145">
        <f t="shared" si="49"/>
        <v>53.384223918575067</v>
      </c>
      <c r="K198" s="80">
        <f t="shared" si="50"/>
        <v>32.468193384223923</v>
      </c>
      <c r="L198" s="80">
        <f t="shared" si="51"/>
        <v>8.3969465648854964</v>
      </c>
      <c r="M198" s="150"/>
      <c r="N198" s="150"/>
    </row>
    <row r="199" spans="1:14" s="4" customFormat="1" ht="15" customHeight="1" x14ac:dyDescent="0.15">
      <c r="A199" s="248"/>
      <c r="B199" s="240"/>
      <c r="C199" s="218" t="s">
        <v>57</v>
      </c>
      <c r="D199" s="79">
        <v>227</v>
      </c>
      <c r="E199" s="79">
        <v>642</v>
      </c>
      <c r="F199" s="79">
        <v>641</v>
      </c>
      <c r="G199" s="93">
        <v>118</v>
      </c>
      <c r="H199" s="79">
        <v>49</v>
      </c>
      <c r="I199" s="133">
        <v>380</v>
      </c>
      <c r="J199" s="97">
        <f t="shared" si="49"/>
        <v>869</v>
      </c>
      <c r="K199" s="79">
        <f t="shared" si="50"/>
        <v>641</v>
      </c>
      <c r="L199" s="79">
        <f t="shared" si="51"/>
        <v>167</v>
      </c>
      <c r="M199" s="181"/>
      <c r="N199" s="181"/>
    </row>
    <row r="200" spans="1:14" s="3" customFormat="1" ht="15" customHeight="1" x14ac:dyDescent="0.15">
      <c r="A200" s="248"/>
      <c r="B200" s="240"/>
      <c r="C200" s="220"/>
      <c r="D200" s="80">
        <f t="shared" ref="D200:I200" si="54">+D199/SUM($D199:$I199)*100</f>
        <v>11.035488575595528</v>
      </c>
      <c r="E200" s="80">
        <f t="shared" si="54"/>
        <v>31.210500729217305</v>
      </c>
      <c r="F200" s="80">
        <f t="shared" si="54"/>
        <v>31.161886242100145</v>
      </c>
      <c r="G200" s="115">
        <f t="shared" si="54"/>
        <v>5.7365094798249885</v>
      </c>
      <c r="H200" s="80">
        <f t="shared" si="54"/>
        <v>2.3821098687408848</v>
      </c>
      <c r="I200" s="134">
        <f t="shared" si="54"/>
        <v>18.473505104521148</v>
      </c>
      <c r="J200" s="145">
        <f t="shared" si="49"/>
        <v>42.245989304812831</v>
      </c>
      <c r="K200" s="80">
        <f t="shared" si="50"/>
        <v>31.161886242100145</v>
      </c>
      <c r="L200" s="80">
        <f t="shared" si="51"/>
        <v>8.1186193485658738</v>
      </c>
      <c r="M200" s="150"/>
      <c r="N200" s="150"/>
    </row>
    <row r="201" spans="1:14" s="3" customFormat="1" ht="22.5" customHeight="1" x14ac:dyDescent="0.15">
      <c r="A201" s="19"/>
      <c r="B201" s="44"/>
      <c r="C201" s="68"/>
      <c r="D201" s="99"/>
      <c r="E201" s="99"/>
      <c r="F201" s="99"/>
      <c r="G201" s="99"/>
      <c r="H201" s="99"/>
      <c r="I201" s="99"/>
      <c r="J201" s="99"/>
      <c r="K201" s="99"/>
      <c r="L201" s="99"/>
      <c r="M201" s="150"/>
      <c r="N201" s="150"/>
    </row>
    <row r="202" spans="1:14" s="2" customFormat="1" ht="24" customHeight="1" x14ac:dyDescent="0.15">
      <c r="A202" s="189" t="s">
        <v>112</v>
      </c>
      <c r="B202" s="189"/>
      <c r="C202" s="189"/>
      <c r="D202" s="189"/>
      <c r="E202" s="189"/>
      <c r="F202" s="189"/>
      <c r="G202" s="189"/>
      <c r="H202" s="189"/>
      <c r="I202" s="189"/>
      <c r="J202" s="189"/>
      <c r="K202" s="189"/>
      <c r="L202" s="189"/>
      <c r="M202" s="180"/>
      <c r="N202" s="180"/>
    </row>
    <row r="203" spans="1:14" s="3" customFormat="1" ht="15.95" customHeight="1" x14ac:dyDescent="0.15">
      <c r="A203" s="206" t="s">
        <v>85</v>
      </c>
      <c r="B203" s="207"/>
      <c r="C203" s="210" t="s">
        <v>42</v>
      </c>
      <c r="D203" s="243" t="s">
        <v>1</v>
      </c>
      <c r="E203" s="243" t="s">
        <v>139</v>
      </c>
      <c r="F203" s="245" t="s">
        <v>23</v>
      </c>
      <c r="G203" s="123"/>
      <c r="H203" s="118"/>
      <c r="I203" s="118"/>
      <c r="J203" s="118"/>
      <c r="K203" s="118"/>
      <c r="L203" s="118"/>
      <c r="M203" s="150"/>
      <c r="N203" s="150"/>
    </row>
    <row r="204" spans="1:14" s="3" customFormat="1" ht="15.95" customHeight="1" x14ac:dyDescent="0.15">
      <c r="A204" s="208"/>
      <c r="B204" s="209"/>
      <c r="C204" s="211"/>
      <c r="D204" s="249"/>
      <c r="E204" s="249"/>
      <c r="F204" s="254"/>
      <c r="G204" s="118"/>
      <c r="H204" s="118"/>
      <c r="I204" s="118"/>
      <c r="J204" s="118"/>
      <c r="K204" s="118"/>
      <c r="L204" s="118"/>
      <c r="M204" s="150"/>
      <c r="N204" s="150"/>
    </row>
    <row r="205" spans="1:14" s="4" customFormat="1" ht="15" customHeight="1" x14ac:dyDescent="0.15">
      <c r="A205" s="247" t="s">
        <v>218</v>
      </c>
      <c r="B205" s="240" t="s">
        <v>305</v>
      </c>
      <c r="C205" s="210" t="s">
        <v>267</v>
      </c>
      <c r="D205" s="79">
        <v>1284</v>
      </c>
      <c r="E205" s="79">
        <v>563</v>
      </c>
      <c r="F205" s="79">
        <v>36</v>
      </c>
      <c r="G205" s="119"/>
      <c r="H205" s="119"/>
      <c r="I205" s="119"/>
      <c r="J205" s="119"/>
      <c r="K205" s="119"/>
      <c r="L205" s="119"/>
      <c r="M205" s="181"/>
      <c r="N205" s="181"/>
    </row>
    <row r="206" spans="1:14" s="3" customFormat="1" ht="15" customHeight="1" x14ac:dyDescent="0.15">
      <c r="A206" s="248"/>
      <c r="B206" s="240"/>
      <c r="C206" s="219"/>
      <c r="D206" s="80">
        <f>+D205/SUM($D205:$F205)*100</f>
        <v>68.189060010621347</v>
      </c>
      <c r="E206" s="80">
        <f>+E205/SUM($D205:$F205)*100</f>
        <v>29.899097185342537</v>
      </c>
      <c r="F206" s="80">
        <f>+F205/SUM($D205:$F205)*100</f>
        <v>1.9118428040361128</v>
      </c>
      <c r="G206" s="118"/>
      <c r="H206" s="118"/>
      <c r="I206" s="118"/>
      <c r="J206" s="118"/>
      <c r="K206" s="118"/>
      <c r="L206" s="118"/>
      <c r="M206" s="150"/>
      <c r="N206" s="150"/>
    </row>
    <row r="207" spans="1:14" s="4" customFormat="1" ht="15" customHeight="1" x14ac:dyDescent="0.15">
      <c r="A207" s="248"/>
      <c r="B207" s="240"/>
      <c r="C207" s="210" t="s">
        <v>211</v>
      </c>
      <c r="D207" s="79">
        <v>1315</v>
      </c>
      <c r="E207" s="79">
        <v>568</v>
      </c>
      <c r="F207" s="79">
        <v>82</v>
      </c>
      <c r="G207" s="119"/>
      <c r="H207" s="119"/>
      <c r="I207" s="119"/>
      <c r="J207" s="119"/>
      <c r="K207" s="119"/>
      <c r="L207" s="119"/>
      <c r="M207" s="181"/>
      <c r="N207" s="181"/>
    </row>
    <row r="208" spans="1:14" s="3" customFormat="1" ht="15" customHeight="1" x14ac:dyDescent="0.15">
      <c r="A208" s="248"/>
      <c r="B208" s="240"/>
      <c r="C208" s="219"/>
      <c r="D208" s="80">
        <f>+D207/SUM($D207:$F207)*100</f>
        <v>66.921119592875328</v>
      </c>
      <c r="E208" s="80">
        <f>+E207/SUM($D207:$F207)*100</f>
        <v>28.905852417302796</v>
      </c>
      <c r="F208" s="80">
        <f>+F207/SUM($D207:$F207)*100</f>
        <v>4.1730279898218825</v>
      </c>
      <c r="G208" s="118"/>
      <c r="H208" s="118"/>
      <c r="I208" s="118"/>
      <c r="J208" s="118"/>
      <c r="K208" s="118"/>
      <c r="L208" s="118"/>
      <c r="M208" s="150"/>
      <c r="N208" s="150"/>
    </row>
    <row r="209" spans="1:14" s="4" customFormat="1" ht="15" customHeight="1" x14ac:dyDescent="0.15">
      <c r="A209" s="248"/>
      <c r="B209" s="240"/>
      <c r="C209" s="218" t="s">
        <v>57</v>
      </c>
      <c r="D209" s="79">
        <v>1423</v>
      </c>
      <c r="E209" s="79">
        <v>555</v>
      </c>
      <c r="F209" s="79">
        <v>79</v>
      </c>
      <c r="G209" s="119"/>
      <c r="H209" s="119"/>
      <c r="I209" s="119"/>
      <c r="J209" s="119"/>
      <c r="K209" s="119"/>
      <c r="L209" s="119"/>
      <c r="M209" s="181"/>
      <c r="N209" s="181"/>
    </row>
    <row r="210" spans="1:14" s="3" customFormat="1" ht="15" customHeight="1" x14ac:dyDescent="0.15">
      <c r="A210" s="248"/>
      <c r="B210" s="240"/>
      <c r="C210" s="220"/>
      <c r="D210" s="80">
        <f>+D209/SUM($D209:$F209)*100</f>
        <v>69.178415167719976</v>
      </c>
      <c r="E210" s="80">
        <f>+E209/SUM($D209:$F209)*100</f>
        <v>26.981040350024305</v>
      </c>
      <c r="F210" s="80">
        <f>+F209/SUM($D209:$F209)*100</f>
        <v>3.8405444822557122</v>
      </c>
      <c r="G210" s="118"/>
      <c r="H210" s="118"/>
      <c r="I210" s="118"/>
      <c r="J210" s="118"/>
      <c r="K210" s="118"/>
      <c r="L210" s="118"/>
      <c r="M210" s="150"/>
      <c r="N210" s="150"/>
    </row>
    <row r="211" spans="1:14" s="3" customFormat="1" ht="22.5" customHeight="1" x14ac:dyDescent="0.15">
      <c r="A211" s="24"/>
      <c r="B211" s="56"/>
      <c r="C211" s="24"/>
      <c r="D211" s="100"/>
      <c r="E211" s="91"/>
      <c r="F211" s="100"/>
      <c r="G211" s="118"/>
      <c r="H211" s="118"/>
      <c r="I211" s="118"/>
      <c r="J211" s="150"/>
      <c r="K211" s="150"/>
      <c r="L211" s="150"/>
      <c r="M211" s="150"/>
      <c r="N211" s="150"/>
    </row>
    <row r="212" spans="1:14" s="3" customFormat="1" ht="39" customHeight="1" x14ac:dyDescent="0.15">
      <c r="A212" s="196" t="s">
        <v>46</v>
      </c>
      <c r="B212" s="197"/>
      <c r="C212" s="16" t="s">
        <v>42</v>
      </c>
      <c r="D212" s="20" t="s">
        <v>203</v>
      </c>
      <c r="E212" s="20" t="s">
        <v>239</v>
      </c>
      <c r="F212" s="20" t="s">
        <v>202</v>
      </c>
      <c r="G212" s="20" t="s">
        <v>26</v>
      </c>
      <c r="H212" s="20" t="s">
        <v>240</v>
      </c>
      <c r="I212" s="20" t="s">
        <v>204</v>
      </c>
      <c r="J212" s="20" t="s">
        <v>244</v>
      </c>
      <c r="K212" s="20" t="s">
        <v>92</v>
      </c>
      <c r="L212" s="32"/>
      <c r="M212" s="150"/>
      <c r="N212" s="150"/>
    </row>
    <row r="213" spans="1:14" s="3" customFormat="1" ht="15" customHeight="1" x14ac:dyDescent="0.15">
      <c r="A213" s="283" t="s">
        <v>223</v>
      </c>
      <c r="B213" s="286" t="s">
        <v>22</v>
      </c>
      <c r="C213" s="210" t="s">
        <v>267</v>
      </c>
      <c r="D213" s="101">
        <v>668</v>
      </c>
      <c r="E213" s="101">
        <v>678</v>
      </c>
      <c r="F213" s="101">
        <v>424</v>
      </c>
      <c r="G213" s="101">
        <v>222</v>
      </c>
      <c r="H213" s="101">
        <v>161</v>
      </c>
      <c r="I213" s="151">
        <v>426</v>
      </c>
      <c r="J213" s="101">
        <v>83</v>
      </c>
      <c r="K213" s="101">
        <v>121</v>
      </c>
      <c r="L213" s="32"/>
      <c r="M213" s="150"/>
      <c r="N213" s="150"/>
    </row>
    <row r="214" spans="1:14" s="3" customFormat="1" ht="15" customHeight="1" x14ac:dyDescent="0.15">
      <c r="A214" s="284"/>
      <c r="B214" s="287"/>
      <c r="C214" s="219"/>
      <c r="D214" s="80">
        <f t="shared" ref="D214:K214" si="55">+D213/$D205*100</f>
        <v>52.024922118380054</v>
      </c>
      <c r="E214" s="80">
        <f t="shared" si="55"/>
        <v>52.803738317757009</v>
      </c>
      <c r="F214" s="80">
        <f t="shared" si="55"/>
        <v>33.021806853582554</v>
      </c>
      <c r="G214" s="80">
        <f t="shared" si="55"/>
        <v>17.289719626168225</v>
      </c>
      <c r="H214" s="80">
        <f t="shared" si="55"/>
        <v>12.538940809968846</v>
      </c>
      <c r="I214" s="80">
        <f t="shared" si="55"/>
        <v>33.177570093457945</v>
      </c>
      <c r="J214" s="80">
        <f t="shared" si="55"/>
        <v>6.4641744548286599</v>
      </c>
      <c r="K214" s="80">
        <f t="shared" si="55"/>
        <v>9.4236760124610583</v>
      </c>
      <c r="L214" s="32"/>
      <c r="M214" s="150"/>
      <c r="N214" s="150"/>
    </row>
    <row r="215" spans="1:14" s="3" customFormat="1" ht="15" customHeight="1" x14ac:dyDescent="0.15">
      <c r="A215" s="284"/>
      <c r="B215" s="287"/>
      <c r="C215" s="210" t="s">
        <v>211</v>
      </c>
      <c r="D215" s="79">
        <v>634</v>
      </c>
      <c r="E215" s="79">
        <v>643</v>
      </c>
      <c r="F215" s="79">
        <v>431</v>
      </c>
      <c r="G215" s="93">
        <v>227</v>
      </c>
      <c r="H215" s="79">
        <v>143</v>
      </c>
      <c r="I215" s="130">
        <v>417</v>
      </c>
      <c r="J215" s="79">
        <v>83</v>
      </c>
      <c r="K215" s="79">
        <v>101</v>
      </c>
      <c r="L215" s="146"/>
      <c r="M215" s="150"/>
      <c r="N215" s="150"/>
    </row>
    <row r="216" spans="1:14" s="3" customFormat="1" ht="15" customHeight="1" x14ac:dyDescent="0.15">
      <c r="A216" s="285"/>
      <c r="B216" s="288"/>
      <c r="C216" s="219"/>
      <c r="D216" s="80">
        <f t="shared" ref="D216:K216" si="56">+D215/$D207*100</f>
        <v>48.212927756653997</v>
      </c>
      <c r="E216" s="80">
        <f t="shared" si="56"/>
        <v>48.897338403041822</v>
      </c>
      <c r="F216" s="80">
        <f t="shared" si="56"/>
        <v>32.775665399239543</v>
      </c>
      <c r="G216" s="80">
        <f t="shared" si="56"/>
        <v>17.262357414448669</v>
      </c>
      <c r="H216" s="80">
        <f t="shared" si="56"/>
        <v>10.874524714828897</v>
      </c>
      <c r="I216" s="80">
        <f t="shared" si="56"/>
        <v>31.711026615969583</v>
      </c>
      <c r="J216" s="80">
        <f t="shared" si="56"/>
        <v>6.3117870722433462</v>
      </c>
      <c r="K216" s="80">
        <f t="shared" si="56"/>
        <v>7.6806083650190109</v>
      </c>
      <c r="L216" s="146"/>
      <c r="M216" s="150"/>
      <c r="N216" s="150"/>
    </row>
    <row r="217" spans="1:14" s="7" customFormat="1" ht="21" customHeight="1" x14ac:dyDescent="0.15">
      <c r="A217" s="21"/>
      <c r="B217" s="192" t="s">
        <v>346</v>
      </c>
      <c r="C217" s="192"/>
      <c r="D217" s="192"/>
      <c r="E217" s="192"/>
      <c r="F217" s="192"/>
      <c r="G217" s="192"/>
      <c r="H217" s="192"/>
      <c r="I217" s="192"/>
      <c r="J217" s="192"/>
      <c r="K217" s="192"/>
      <c r="L217" s="192"/>
      <c r="M217" s="178"/>
      <c r="N217" s="178"/>
    </row>
    <row r="218" spans="1:14" s="3" customFormat="1" ht="22.5" customHeight="1" x14ac:dyDescent="0.15">
      <c r="A218" s="30"/>
      <c r="B218" s="56"/>
      <c r="C218" s="24"/>
      <c r="D218" s="100"/>
      <c r="E218" s="91"/>
      <c r="F218" s="100"/>
      <c r="G218" s="118"/>
      <c r="H218" s="118"/>
      <c r="I218" s="118"/>
      <c r="J218" s="150"/>
      <c r="K218" s="150"/>
      <c r="L218" s="150"/>
      <c r="M218" s="150"/>
      <c r="N218" s="150"/>
    </row>
    <row r="219" spans="1:14" s="3" customFormat="1" ht="88.5" customHeight="1" x14ac:dyDescent="0.15">
      <c r="A219" s="194" t="s">
        <v>85</v>
      </c>
      <c r="B219" s="195"/>
      <c r="C219" s="63" t="s">
        <v>42</v>
      </c>
      <c r="D219" s="27" t="s">
        <v>355</v>
      </c>
      <c r="E219" s="27" t="s">
        <v>288</v>
      </c>
      <c r="F219" s="27" t="s">
        <v>53</v>
      </c>
      <c r="G219" s="27" t="s">
        <v>187</v>
      </c>
      <c r="H219" s="27" t="s">
        <v>188</v>
      </c>
      <c r="I219" s="27" t="s">
        <v>27</v>
      </c>
      <c r="J219" s="150"/>
      <c r="K219" s="150"/>
      <c r="L219" s="150"/>
      <c r="M219" s="150"/>
      <c r="N219" s="150"/>
    </row>
    <row r="220" spans="1:14" s="3" customFormat="1" ht="15" customHeight="1" x14ac:dyDescent="0.15">
      <c r="A220" s="255" t="s">
        <v>195</v>
      </c>
      <c r="B220" s="255" t="s">
        <v>344</v>
      </c>
      <c r="C220" s="210" t="s">
        <v>267</v>
      </c>
      <c r="D220" s="79">
        <v>314</v>
      </c>
      <c r="E220" s="79">
        <v>178</v>
      </c>
      <c r="F220" s="79">
        <v>58</v>
      </c>
      <c r="G220" s="93">
        <v>11</v>
      </c>
      <c r="H220" s="79">
        <v>1282</v>
      </c>
      <c r="I220" s="79">
        <v>40</v>
      </c>
      <c r="J220" s="150"/>
      <c r="K220" s="150"/>
      <c r="L220" s="150"/>
      <c r="M220" s="150"/>
      <c r="N220" s="150"/>
    </row>
    <row r="221" spans="1:14" s="3" customFormat="1" ht="15" customHeight="1" x14ac:dyDescent="0.15">
      <c r="A221" s="255"/>
      <c r="B221" s="255"/>
      <c r="C221" s="219"/>
      <c r="D221" s="80">
        <f t="shared" ref="D221:I221" si="57">+D220/SUM($D220:$I220)*100</f>
        <v>16.675517790759425</v>
      </c>
      <c r="E221" s="80">
        <f t="shared" si="57"/>
        <v>9.4530005310674454</v>
      </c>
      <c r="F221" s="80">
        <f t="shared" si="57"/>
        <v>3.0801911842804035</v>
      </c>
      <c r="G221" s="80">
        <f t="shared" si="57"/>
        <v>0.58417419012214555</v>
      </c>
      <c r="H221" s="80">
        <f t="shared" si="57"/>
        <v>68.08284652150823</v>
      </c>
      <c r="I221" s="80">
        <f t="shared" si="57"/>
        <v>2.1242697822623473</v>
      </c>
      <c r="J221" s="150"/>
      <c r="K221" s="150"/>
      <c r="L221" s="150"/>
      <c r="M221" s="150"/>
      <c r="N221" s="150"/>
    </row>
    <row r="222" spans="1:14" s="3" customFormat="1" ht="15" customHeight="1" x14ac:dyDescent="0.15">
      <c r="A222" s="255"/>
      <c r="B222" s="255"/>
      <c r="C222" s="210" t="s">
        <v>211</v>
      </c>
      <c r="D222" s="79">
        <v>292</v>
      </c>
      <c r="E222" s="79">
        <v>163</v>
      </c>
      <c r="F222" s="79">
        <v>53</v>
      </c>
      <c r="G222" s="93">
        <v>14</v>
      </c>
      <c r="H222" s="79">
        <v>1317</v>
      </c>
      <c r="I222" s="79">
        <v>126</v>
      </c>
      <c r="J222" s="150"/>
      <c r="K222" s="150"/>
      <c r="L222" s="150"/>
      <c r="M222" s="150"/>
      <c r="N222" s="150"/>
    </row>
    <row r="223" spans="1:14" s="3" customFormat="1" ht="15" customHeight="1" x14ac:dyDescent="0.15">
      <c r="A223" s="255"/>
      <c r="B223" s="255"/>
      <c r="C223" s="219"/>
      <c r="D223" s="80">
        <f t="shared" ref="D223:I223" si="58">+D222/SUM($D222:$I222)*100</f>
        <v>14.860050890585242</v>
      </c>
      <c r="E223" s="80">
        <f t="shared" si="58"/>
        <v>8.2951653944020354</v>
      </c>
      <c r="F223" s="80">
        <f t="shared" si="58"/>
        <v>2.6972010178117052</v>
      </c>
      <c r="G223" s="80">
        <f t="shared" si="58"/>
        <v>0.71246819338422396</v>
      </c>
      <c r="H223" s="80">
        <f t="shared" si="58"/>
        <v>67.022900763358777</v>
      </c>
      <c r="I223" s="80">
        <f t="shared" si="58"/>
        <v>6.4122137404580153</v>
      </c>
      <c r="J223" s="150"/>
      <c r="K223" s="150"/>
      <c r="L223" s="150"/>
      <c r="M223" s="150"/>
      <c r="N223" s="150"/>
    </row>
    <row r="224" spans="1:14" s="3" customFormat="1" ht="15" customHeight="1" x14ac:dyDescent="0.15">
      <c r="A224" s="255"/>
      <c r="B224" s="255"/>
      <c r="C224" s="218" t="s">
        <v>57</v>
      </c>
      <c r="D224" s="79">
        <v>362</v>
      </c>
      <c r="E224" s="79">
        <v>189</v>
      </c>
      <c r="F224" s="79">
        <v>61</v>
      </c>
      <c r="G224" s="93">
        <v>14</v>
      </c>
      <c r="H224" s="79">
        <v>1329</v>
      </c>
      <c r="I224" s="79">
        <v>102</v>
      </c>
      <c r="J224" s="150"/>
      <c r="K224" s="150"/>
      <c r="L224" s="150"/>
      <c r="M224" s="150"/>
      <c r="N224" s="150"/>
    </row>
    <row r="225" spans="1:14" s="3" customFormat="1" ht="15" customHeight="1" x14ac:dyDescent="0.15">
      <c r="A225" s="255"/>
      <c r="B225" s="255"/>
      <c r="C225" s="220"/>
      <c r="D225" s="80">
        <f t="shared" ref="D225:I225" si="59">+D224/SUM($D224:$I224)*100</f>
        <v>17.59844433641225</v>
      </c>
      <c r="E225" s="80">
        <f t="shared" si="59"/>
        <v>9.1881380651434128</v>
      </c>
      <c r="F225" s="80">
        <f t="shared" si="59"/>
        <v>2.9654837141468158</v>
      </c>
      <c r="G225" s="80">
        <f t="shared" si="59"/>
        <v>0.68060281964025282</v>
      </c>
      <c r="H225" s="80">
        <f t="shared" si="59"/>
        <v>64.608653378706862</v>
      </c>
      <c r="I225" s="80">
        <f t="shared" si="59"/>
        <v>4.9586776859504136</v>
      </c>
      <c r="J225" s="150"/>
      <c r="K225" s="150"/>
      <c r="L225" s="150"/>
      <c r="M225" s="150"/>
      <c r="N225" s="150"/>
    </row>
    <row r="226" spans="1:14" s="3" customFormat="1" ht="22.5" customHeight="1" x14ac:dyDescent="0.15">
      <c r="A226" s="13"/>
      <c r="B226" s="44"/>
      <c r="C226" s="14"/>
      <c r="D226" s="81"/>
      <c r="E226" s="81"/>
      <c r="F226" s="81"/>
      <c r="G226" s="81"/>
      <c r="H226" s="81"/>
      <c r="I226" s="81"/>
      <c r="J226" s="81"/>
      <c r="K226" s="81"/>
      <c r="L226" s="81"/>
      <c r="M226" s="150"/>
      <c r="N226" s="150"/>
    </row>
    <row r="227" spans="1:14" s="6" customFormat="1" ht="15" customHeight="1" x14ac:dyDescent="0.15">
      <c r="A227" s="206" t="s">
        <v>85</v>
      </c>
      <c r="B227" s="207"/>
      <c r="C227" s="210" t="s">
        <v>42</v>
      </c>
      <c r="D227" s="12">
        <v>1</v>
      </c>
      <c r="E227" s="12">
        <v>2</v>
      </c>
      <c r="F227" s="12">
        <v>3</v>
      </c>
      <c r="G227" s="12">
        <v>4</v>
      </c>
      <c r="H227" s="12">
        <v>5</v>
      </c>
      <c r="I227" s="212" t="s">
        <v>23</v>
      </c>
      <c r="J227" s="142" t="s">
        <v>4</v>
      </c>
      <c r="K227" s="12">
        <v>3</v>
      </c>
      <c r="L227" s="12" t="s">
        <v>7</v>
      </c>
      <c r="M227" s="183"/>
      <c r="N227" s="183"/>
    </row>
    <row r="228" spans="1:14" s="3" customFormat="1" ht="32.1" customHeight="1" x14ac:dyDescent="0.15">
      <c r="A228" s="208"/>
      <c r="B228" s="209"/>
      <c r="C228" s="219"/>
      <c r="D228" s="48" t="s">
        <v>14</v>
      </c>
      <c r="E228" s="48" t="s">
        <v>10</v>
      </c>
      <c r="F228" s="48" t="s">
        <v>29</v>
      </c>
      <c r="G228" s="48" t="s">
        <v>11</v>
      </c>
      <c r="H228" s="48" t="s">
        <v>135</v>
      </c>
      <c r="I228" s="213"/>
      <c r="J228" s="43" t="s">
        <v>25</v>
      </c>
      <c r="K228" s="48" t="s">
        <v>29</v>
      </c>
      <c r="L228" s="48" t="s">
        <v>16</v>
      </c>
      <c r="M228" s="150"/>
      <c r="N228" s="150"/>
    </row>
    <row r="229" spans="1:14" s="4" customFormat="1" ht="15" customHeight="1" x14ac:dyDescent="0.15">
      <c r="A229" s="247" t="s">
        <v>208</v>
      </c>
      <c r="B229" s="240" t="s">
        <v>306</v>
      </c>
      <c r="C229" s="210" t="s">
        <v>267</v>
      </c>
      <c r="D229" s="79">
        <v>138</v>
      </c>
      <c r="E229" s="79">
        <v>409</v>
      </c>
      <c r="F229" s="79">
        <v>873</v>
      </c>
      <c r="G229" s="93">
        <v>249</v>
      </c>
      <c r="H229" s="79">
        <v>189</v>
      </c>
      <c r="I229" s="133">
        <v>25</v>
      </c>
      <c r="J229" s="97">
        <f t="shared" ref="J229:J236" si="60">+D229+E229</f>
        <v>547</v>
      </c>
      <c r="K229" s="79">
        <f t="shared" ref="K229:K236" si="61">+F229</f>
        <v>873</v>
      </c>
      <c r="L229" s="79">
        <f t="shared" ref="L229:L236" si="62">+G229+H229</f>
        <v>438</v>
      </c>
      <c r="M229" s="181"/>
      <c r="N229" s="181"/>
    </row>
    <row r="230" spans="1:14" s="3" customFormat="1" ht="15" customHeight="1" x14ac:dyDescent="0.15">
      <c r="A230" s="248"/>
      <c r="B230" s="240"/>
      <c r="C230" s="219"/>
      <c r="D230" s="80">
        <f t="shared" ref="D230:I230" si="63">+D229/SUM($D229:$I229)*100</f>
        <v>7.3287307488050981</v>
      </c>
      <c r="E230" s="80">
        <f t="shared" si="63"/>
        <v>21.720658523632501</v>
      </c>
      <c r="F230" s="80">
        <f t="shared" si="63"/>
        <v>46.362187997875729</v>
      </c>
      <c r="G230" s="115">
        <f t="shared" si="63"/>
        <v>13.223579394583112</v>
      </c>
      <c r="H230" s="80">
        <f t="shared" si="63"/>
        <v>10.037174721189592</v>
      </c>
      <c r="I230" s="134">
        <f t="shared" si="63"/>
        <v>1.3276686139139671</v>
      </c>
      <c r="J230" s="145">
        <f t="shared" si="60"/>
        <v>29.049389272437601</v>
      </c>
      <c r="K230" s="80">
        <f t="shared" si="61"/>
        <v>46.362187997875729</v>
      </c>
      <c r="L230" s="80">
        <f t="shared" si="62"/>
        <v>23.260754115772706</v>
      </c>
      <c r="M230" s="150"/>
      <c r="N230" s="150"/>
    </row>
    <row r="231" spans="1:14" s="4" customFormat="1" ht="15" customHeight="1" x14ac:dyDescent="0.15">
      <c r="A231" s="248"/>
      <c r="B231" s="240"/>
      <c r="C231" s="210" t="s">
        <v>211</v>
      </c>
      <c r="D231" s="79">
        <v>95</v>
      </c>
      <c r="E231" s="79">
        <v>355</v>
      </c>
      <c r="F231" s="79">
        <v>881</v>
      </c>
      <c r="G231" s="93">
        <v>324</v>
      </c>
      <c r="H231" s="79">
        <v>235</v>
      </c>
      <c r="I231" s="133">
        <v>75</v>
      </c>
      <c r="J231" s="97">
        <f t="shared" si="60"/>
        <v>450</v>
      </c>
      <c r="K231" s="79">
        <f t="shared" si="61"/>
        <v>881</v>
      </c>
      <c r="L231" s="79">
        <f t="shared" si="62"/>
        <v>559</v>
      </c>
      <c r="M231" s="181"/>
      <c r="N231" s="181"/>
    </row>
    <row r="232" spans="1:14" s="3" customFormat="1" ht="15" customHeight="1" x14ac:dyDescent="0.15">
      <c r="A232" s="248"/>
      <c r="B232" s="240"/>
      <c r="C232" s="219"/>
      <c r="D232" s="80">
        <f t="shared" ref="D232:I232" si="64">+D231/SUM($D231:$I231)*100</f>
        <v>4.8346055979643765</v>
      </c>
      <c r="E232" s="80">
        <f t="shared" si="64"/>
        <v>18.066157760814249</v>
      </c>
      <c r="F232" s="80">
        <f t="shared" si="64"/>
        <v>44.834605597964376</v>
      </c>
      <c r="G232" s="115">
        <f t="shared" si="64"/>
        <v>16.488549618320612</v>
      </c>
      <c r="H232" s="80">
        <f t="shared" si="64"/>
        <v>11.959287531806616</v>
      </c>
      <c r="I232" s="134">
        <f t="shared" si="64"/>
        <v>3.8167938931297711</v>
      </c>
      <c r="J232" s="145">
        <f t="shared" si="60"/>
        <v>22.900763358778626</v>
      </c>
      <c r="K232" s="80">
        <f t="shared" si="61"/>
        <v>44.834605597964376</v>
      </c>
      <c r="L232" s="80">
        <f t="shared" si="62"/>
        <v>28.447837150127228</v>
      </c>
      <c r="M232" s="150"/>
      <c r="N232" s="150"/>
    </row>
    <row r="233" spans="1:14" s="4" customFormat="1" ht="15" customHeight="1" x14ac:dyDescent="0.15">
      <c r="A233" s="248"/>
      <c r="B233" s="240"/>
      <c r="C233" s="218" t="s">
        <v>57</v>
      </c>
      <c r="D233" s="79">
        <v>124</v>
      </c>
      <c r="E233" s="79">
        <v>376</v>
      </c>
      <c r="F233" s="79">
        <v>926</v>
      </c>
      <c r="G233" s="93">
        <v>343</v>
      </c>
      <c r="H233" s="79">
        <v>230</v>
      </c>
      <c r="I233" s="133">
        <v>58</v>
      </c>
      <c r="J233" s="97">
        <f t="shared" si="60"/>
        <v>500</v>
      </c>
      <c r="K233" s="79">
        <f t="shared" si="61"/>
        <v>926</v>
      </c>
      <c r="L233" s="79">
        <f t="shared" si="62"/>
        <v>573</v>
      </c>
      <c r="M233" s="181"/>
      <c r="N233" s="181"/>
    </row>
    <row r="234" spans="1:14" s="3" customFormat="1" ht="15" customHeight="1" x14ac:dyDescent="0.15">
      <c r="A234" s="248"/>
      <c r="B234" s="240"/>
      <c r="C234" s="220"/>
      <c r="D234" s="80">
        <f t="shared" ref="D234:I234" si="65">+D233/SUM($D233:$I233)*100</f>
        <v>6.0281964025279535</v>
      </c>
      <c r="E234" s="80">
        <f t="shared" si="65"/>
        <v>18.279047156052503</v>
      </c>
      <c r="F234" s="80">
        <f t="shared" si="65"/>
        <v>45.017015070491006</v>
      </c>
      <c r="G234" s="115">
        <f t="shared" si="65"/>
        <v>16.674769081186195</v>
      </c>
      <c r="H234" s="80">
        <f t="shared" si="65"/>
        <v>11.18133203694701</v>
      </c>
      <c r="I234" s="134">
        <f t="shared" si="65"/>
        <v>2.8196402527953328</v>
      </c>
      <c r="J234" s="145">
        <f t="shared" si="60"/>
        <v>24.307243558580456</v>
      </c>
      <c r="K234" s="80">
        <f t="shared" si="61"/>
        <v>45.017015070491006</v>
      </c>
      <c r="L234" s="80">
        <f t="shared" si="62"/>
        <v>27.856101118133203</v>
      </c>
      <c r="M234" s="150"/>
      <c r="N234" s="150"/>
    </row>
    <row r="235" spans="1:14" s="3" customFormat="1" ht="15.95" customHeight="1" x14ac:dyDescent="0.15">
      <c r="A235" s="269" t="s">
        <v>307</v>
      </c>
      <c r="B235" s="243" t="s">
        <v>308</v>
      </c>
      <c r="C235" s="210" t="s">
        <v>267</v>
      </c>
      <c r="D235" s="75">
        <v>94</v>
      </c>
      <c r="E235" s="75">
        <v>347</v>
      </c>
      <c r="F235" s="114">
        <v>859</v>
      </c>
      <c r="G235" s="114">
        <v>315</v>
      </c>
      <c r="H235" s="114">
        <v>238</v>
      </c>
      <c r="I235" s="137">
        <v>30</v>
      </c>
      <c r="J235" s="97">
        <f t="shared" si="60"/>
        <v>441</v>
      </c>
      <c r="K235" s="79">
        <f t="shared" si="61"/>
        <v>859</v>
      </c>
      <c r="L235" s="79">
        <f t="shared" si="62"/>
        <v>553</v>
      </c>
      <c r="M235" s="150"/>
      <c r="N235" s="150"/>
    </row>
    <row r="236" spans="1:14" s="3" customFormat="1" ht="15.95" customHeight="1" x14ac:dyDescent="0.15">
      <c r="A236" s="271"/>
      <c r="B236" s="249"/>
      <c r="C236" s="219"/>
      <c r="D236" s="80">
        <f t="shared" ref="D236:I236" si="66">+D235/SUM($D235:$I235)*100</f>
        <v>4.9920339883165159</v>
      </c>
      <c r="E236" s="80">
        <f t="shared" si="66"/>
        <v>18.428040361125863</v>
      </c>
      <c r="F236" s="80">
        <f t="shared" si="66"/>
        <v>45.618693574083906</v>
      </c>
      <c r="G236" s="80">
        <f t="shared" si="66"/>
        <v>16.728624535315987</v>
      </c>
      <c r="H236" s="80">
        <f t="shared" si="66"/>
        <v>12.639405204460965</v>
      </c>
      <c r="I236" s="134">
        <f t="shared" si="66"/>
        <v>1.5932023366967605</v>
      </c>
      <c r="J236" s="145">
        <f t="shared" si="60"/>
        <v>23.42007434944238</v>
      </c>
      <c r="K236" s="80">
        <f t="shared" si="61"/>
        <v>45.618693574083906</v>
      </c>
      <c r="L236" s="80">
        <f t="shared" si="62"/>
        <v>29.368029739776951</v>
      </c>
      <c r="M236" s="150"/>
      <c r="N236" s="150"/>
    </row>
    <row r="237" spans="1:14" s="3" customFormat="1" ht="22.5" customHeight="1" x14ac:dyDescent="0.15">
      <c r="A237" s="31"/>
      <c r="B237" s="45"/>
      <c r="C237" s="31"/>
      <c r="D237" s="102"/>
      <c r="E237" s="102"/>
      <c r="F237" s="102"/>
      <c r="G237" s="102"/>
      <c r="H237" s="102"/>
      <c r="I237" s="102"/>
      <c r="J237" s="82"/>
      <c r="K237" s="102"/>
      <c r="L237" s="102"/>
      <c r="M237" s="150"/>
      <c r="N237" s="150"/>
    </row>
    <row r="238" spans="1:14" s="3" customFormat="1" ht="15.95" customHeight="1" x14ac:dyDescent="0.15">
      <c r="A238" s="206" t="s">
        <v>85</v>
      </c>
      <c r="B238" s="207"/>
      <c r="C238" s="210" t="s">
        <v>42</v>
      </c>
      <c r="D238" s="243" t="s">
        <v>145</v>
      </c>
      <c r="E238" s="243" t="s">
        <v>146</v>
      </c>
      <c r="F238" s="245" t="s">
        <v>8</v>
      </c>
      <c r="G238" s="290"/>
      <c r="H238" s="102"/>
      <c r="I238" s="102"/>
      <c r="J238" s="82"/>
      <c r="K238" s="102"/>
      <c r="L238" s="102"/>
      <c r="M238" s="150"/>
      <c r="N238" s="150"/>
    </row>
    <row r="239" spans="1:14" s="3" customFormat="1" ht="15.95" customHeight="1" x14ac:dyDescent="0.15">
      <c r="A239" s="208"/>
      <c r="B239" s="209"/>
      <c r="C239" s="219"/>
      <c r="D239" s="249"/>
      <c r="E239" s="289"/>
      <c r="F239" s="254"/>
      <c r="G239" s="290"/>
      <c r="H239" s="102"/>
      <c r="I239" s="102"/>
      <c r="J239" s="82"/>
      <c r="K239" s="102"/>
      <c r="L239" s="102"/>
      <c r="M239" s="150"/>
      <c r="N239" s="150"/>
    </row>
    <row r="240" spans="1:14" s="3" customFormat="1" ht="15" customHeight="1" x14ac:dyDescent="0.15">
      <c r="A240" s="291" t="s">
        <v>84</v>
      </c>
      <c r="B240" s="293" t="s">
        <v>310</v>
      </c>
      <c r="C240" s="210" t="s">
        <v>267</v>
      </c>
      <c r="D240" s="79">
        <v>436</v>
      </c>
      <c r="E240" s="79">
        <v>639</v>
      </c>
      <c r="F240" s="79">
        <v>97</v>
      </c>
      <c r="G240" s="124"/>
      <c r="H240" s="102"/>
      <c r="I240" s="102"/>
      <c r="J240" s="82"/>
      <c r="K240" s="102"/>
      <c r="L240" s="102"/>
      <c r="M240" s="150"/>
      <c r="N240" s="150"/>
    </row>
    <row r="241" spans="1:14" s="3" customFormat="1" ht="15" customHeight="1" x14ac:dyDescent="0.15">
      <c r="A241" s="292"/>
      <c r="B241" s="293"/>
      <c r="C241" s="219"/>
      <c r="D241" s="80">
        <f>+D240/SUM($D240:$F240)*100</f>
        <v>37.201365187713307</v>
      </c>
      <c r="E241" s="80">
        <f>+E240/SUM($D240:$F240)*100</f>
        <v>54.522184300341294</v>
      </c>
      <c r="F241" s="80">
        <f>+F240/SUM($D240:$F240)*100</f>
        <v>8.2764505119453915</v>
      </c>
      <c r="G241" s="125"/>
      <c r="H241" s="102"/>
      <c r="I241" s="102"/>
      <c r="J241" s="82"/>
      <c r="K241" s="102"/>
      <c r="L241" s="102"/>
      <c r="M241" s="150"/>
      <c r="N241" s="150"/>
    </row>
    <row r="242" spans="1:14" s="3" customFormat="1" ht="15" customHeight="1" x14ac:dyDescent="0.15">
      <c r="A242" s="292"/>
      <c r="B242" s="293"/>
      <c r="C242" s="210" t="s">
        <v>211</v>
      </c>
      <c r="D242" s="79">
        <v>418</v>
      </c>
      <c r="E242" s="79">
        <v>537</v>
      </c>
      <c r="F242" s="79">
        <v>216</v>
      </c>
      <c r="G242" s="124"/>
      <c r="H242" s="102"/>
      <c r="I242" s="102"/>
      <c r="J242" s="82"/>
      <c r="K242" s="102"/>
      <c r="L242" s="102"/>
      <c r="M242" s="150"/>
      <c r="N242" s="150"/>
    </row>
    <row r="243" spans="1:14" s="3" customFormat="1" ht="15" customHeight="1" x14ac:dyDescent="0.15">
      <c r="A243" s="292"/>
      <c r="B243" s="293"/>
      <c r="C243" s="219"/>
      <c r="D243" s="80">
        <f>+D242/1171*100</f>
        <v>35.695986336464557</v>
      </c>
      <c r="E243" s="80">
        <f>+E242/1171*100</f>
        <v>45.858240819812124</v>
      </c>
      <c r="F243" s="80">
        <f>+F242/1171*100</f>
        <v>18.445772843723311</v>
      </c>
      <c r="G243" s="125"/>
      <c r="H243" s="102"/>
      <c r="I243" s="102"/>
      <c r="J243" s="82"/>
      <c r="K243" s="102"/>
      <c r="L243" s="102"/>
      <c r="M243" s="150"/>
      <c r="N243" s="150"/>
    </row>
    <row r="244" spans="1:14" s="3" customFormat="1" ht="15" customHeight="1" x14ac:dyDescent="0.15">
      <c r="A244" s="292"/>
      <c r="B244" s="293"/>
      <c r="C244" s="218" t="s">
        <v>57</v>
      </c>
      <c r="D244" s="79">
        <v>455</v>
      </c>
      <c r="E244" s="79">
        <v>646</v>
      </c>
      <c r="F244" s="79">
        <v>173</v>
      </c>
      <c r="G244" s="124"/>
      <c r="H244" s="102"/>
      <c r="I244" s="102"/>
      <c r="J244" s="82"/>
      <c r="K244" s="102"/>
      <c r="L244" s="102"/>
      <c r="M244" s="150"/>
      <c r="N244" s="150"/>
    </row>
    <row r="245" spans="1:14" s="3" customFormat="1" ht="15" customHeight="1" x14ac:dyDescent="0.15">
      <c r="A245" s="292"/>
      <c r="B245" s="293"/>
      <c r="C245" s="220"/>
      <c r="D245" s="80">
        <f>+D244/SUM($D244:$F244)*100</f>
        <v>35.714285714285715</v>
      </c>
      <c r="E245" s="80">
        <f>+E244/SUM($D244:$F244)*100</f>
        <v>50.706436420722135</v>
      </c>
      <c r="F245" s="80">
        <f>+F244/SUM($D244:$F244)*100</f>
        <v>13.57927786499215</v>
      </c>
      <c r="G245" s="125"/>
      <c r="H245" s="102"/>
      <c r="I245" s="102"/>
      <c r="J245" s="82"/>
      <c r="K245" s="102"/>
      <c r="L245" s="102"/>
      <c r="M245" s="150"/>
      <c r="N245" s="150"/>
    </row>
    <row r="246" spans="1:14" s="3" customFormat="1" ht="21" customHeight="1" x14ac:dyDescent="0.15">
      <c r="A246" s="31"/>
      <c r="B246" s="198" t="s">
        <v>76</v>
      </c>
      <c r="C246" s="198"/>
      <c r="D246" s="198"/>
      <c r="E246" s="198"/>
      <c r="F246" s="198"/>
      <c r="G246" s="198"/>
      <c r="H246" s="198"/>
      <c r="I246" s="198"/>
      <c r="J246" s="198"/>
      <c r="K246" s="102"/>
      <c r="L246" s="102"/>
      <c r="M246" s="150"/>
      <c r="N246" s="150"/>
    </row>
    <row r="247" spans="1:14" s="3" customFormat="1" ht="22.5" customHeight="1" x14ac:dyDescent="0.15">
      <c r="A247" s="31"/>
      <c r="B247" s="57"/>
      <c r="C247" s="69"/>
      <c r="D247" s="69"/>
      <c r="E247" s="69"/>
      <c r="F247" s="69"/>
      <c r="G247" s="69"/>
      <c r="H247" s="69"/>
      <c r="I247" s="69"/>
      <c r="J247" s="69"/>
      <c r="K247" s="102"/>
      <c r="L247" s="102"/>
      <c r="M247" s="150"/>
      <c r="N247" s="150"/>
    </row>
    <row r="248" spans="1:14" s="3" customFormat="1" ht="15.95" customHeight="1" x14ac:dyDescent="0.15">
      <c r="A248" s="206" t="s">
        <v>85</v>
      </c>
      <c r="B248" s="207"/>
      <c r="C248" s="210" t="s">
        <v>42</v>
      </c>
      <c r="D248" s="243" t="s">
        <v>134</v>
      </c>
      <c r="E248" s="243" t="s">
        <v>113</v>
      </c>
      <c r="F248" s="245" t="s">
        <v>8</v>
      </c>
      <c r="G248" s="290"/>
      <c r="H248" s="100"/>
      <c r="I248" s="100"/>
      <c r="J248" s="91"/>
      <c r="K248" s="100"/>
      <c r="L248" s="100"/>
      <c r="M248" s="150"/>
      <c r="N248" s="150"/>
    </row>
    <row r="249" spans="1:14" s="3" customFormat="1" ht="15.95" customHeight="1" x14ac:dyDescent="0.15">
      <c r="A249" s="208"/>
      <c r="B249" s="209"/>
      <c r="C249" s="219"/>
      <c r="D249" s="249"/>
      <c r="E249" s="289"/>
      <c r="F249" s="254"/>
      <c r="G249" s="290"/>
      <c r="H249" s="100"/>
      <c r="I249" s="100"/>
      <c r="J249" s="91"/>
      <c r="K249" s="100"/>
      <c r="L249" s="100"/>
      <c r="M249" s="150"/>
      <c r="N249" s="150"/>
    </row>
    <row r="250" spans="1:14" s="3" customFormat="1" ht="15" customHeight="1" x14ac:dyDescent="0.15">
      <c r="A250" s="294" t="s">
        <v>309</v>
      </c>
      <c r="B250" s="293" t="s">
        <v>311</v>
      </c>
      <c r="C250" s="210" t="s">
        <v>267</v>
      </c>
      <c r="D250" s="79">
        <v>45</v>
      </c>
      <c r="E250" s="79">
        <v>618</v>
      </c>
      <c r="F250" s="79">
        <v>46</v>
      </c>
      <c r="G250" s="199"/>
      <c r="H250" s="200"/>
      <c r="I250" s="200"/>
      <c r="J250" s="200"/>
      <c r="K250" s="200"/>
      <c r="L250" s="200"/>
      <c r="M250" s="150"/>
      <c r="N250" s="150"/>
    </row>
    <row r="251" spans="1:14" s="3" customFormat="1" ht="15" customHeight="1" x14ac:dyDescent="0.15">
      <c r="A251" s="295"/>
      <c r="B251" s="293"/>
      <c r="C251" s="219"/>
      <c r="D251" s="80">
        <f>+D250/SUM($D250:$F250)*100</f>
        <v>6.3469675599435824</v>
      </c>
      <c r="E251" s="80">
        <f>+E250/SUM($D250:$F250)*100</f>
        <v>87.165021156558538</v>
      </c>
      <c r="F251" s="80">
        <f>+F250/SUM($D250:$F250)*100</f>
        <v>6.488011283497884</v>
      </c>
      <c r="G251" s="125"/>
      <c r="H251" s="132"/>
      <c r="I251" s="132"/>
      <c r="J251" s="132"/>
      <c r="K251" s="132"/>
      <c r="L251" s="132"/>
      <c r="M251" s="150"/>
      <c r="N251" s="150"/>
    </row>
    <row r="252" spans="1:14" s="3" customFormat="1" ht="15" customHeight="1" x14ac:dyDescent="0.15">
      <c r="A252" s="295"/>
      <c r="B252" s="293"/>
      <c r="C252" s="210" t="s">
        <v>211</v>
      </c>
      <c r="D252" s="79">
        <v>70</v>
      </c>
      <c r="E252" s="79">
        <v>643</v>
      </c>
      <c r="F252" s="79">
        <v>60</v>
      </c>
      <c r="G252" s="199"/>
      <c r="H252" s="200"/>
      <c r="I252" s="200"/>
      <c r="J252" s="200"/>
      <c r="K252" s="200"/>
      <c r="L252" s="200"/>
      <c r="M252" s="150"/>
      <c r="N252" s="150"/>
    </row>
    <row r="253" spans="1:14" s="3" customFormat="1" ht="15" customHeight="1" x14ac:dyDescent="0.15">
      <c r="A253" s="295"/>
      <c r="B253" s="293"/>
      <c r="C253" s="219"/>
      <c r="D253" s="80">
        <f>+D252/SUM($D252:$F252)*100</f>
        <v>9.0556274256144889</v>
      </c>
      <c r="E253" s="80">
        <f>+E252/SUM($D252:$F252)*100</f>
        <v>83.182406209573088</v>
      </c>
      <c r="F253" s="80">
        <f>+F252/SUM($D252:$F252)*100</f>
        <v>7.7619663648124186</v>
      </c>
      <c r="G253" s="125"/>
      <c r="H253" s="132"/>
      <c r="I253" s="132"/>
      <c r="J253" s="132"/>
      <c r="K253" s="132"/>
      <c r="L253" s="132"/>
      <c r="M253" s="150"/>
      <c r="N253" s="150"/>
    </row>
    <row r="254" spans="1:14" s="3" customFormat="1" ht="15" customHeight="1" x14ac:dyDescent="0.15">
      <c r="A254" s="295"/>
      <c r="B254" s="293"/>
      <c r="C254" s="218" t="s">
        <v>57</v>
      </c>
      <c r="D254" s="79">
        <v>82</v>
      </c>
      <c r="E254" s="79">
        <v>636</v>
      </c>
      <c r="F254" s="79">
        <v>57</v>
      </c>
      <c r="G254" s="199"/>
      <c r="H254" s="200"/>
      <c r="I254" s="200"/>
      <c r="J254" s="200"/>
      <c r="K254" s="200"/>
      <c r="L254" s="200"/>
      <c r="M254" s="150"/>
      <c r="N254" s="150"/>
    </row>
    <row r="255" spans="1:14" s="3" customFormat="1" ht="15" customHeight="1" x14ac:dyDescent="0.15">
      <c r="A255" s="295"/>
      <c r="B255" s="293"/>
      <c r="C255" s="220"/>
      <c r="D255" s="80">
        <f>+D254/SUM($D254:$F254)*100</f>
        <v>10.580645161290322</v>
      </c>
      <c r="E255" s="80">
        <f>+E254/SUM($D254:$F254)*100</f>
        <v>82.064516129032256</v>
      </c>
      <c r="F255" s="80">
        <f>+F254/SUM($D254:$F254)*100</f>
        <v>7.354838709677419</v>
      </c>
      <c r="G255" s="125"/>
      <c r="H255" s="132"/>
      <c r="I255" s="132"/>
      <c r="J255" s="132"/>
      <c r="K255" s="132"/>
      <c r="L255" s="132"/>
      <c r="M255" s="150"/>
      <c r="N255" s="150"/>
    </row>
    <row r="256" spans="1:14" s="3" customFormat="1" ht="21" customHeight="1" x14ac:dyDescent="0.15">
      <c r="A256" s="31"/>
      <c r="B256" s="198" t="s">
        <v>349</v>
      </c>
      <c r="C256" s="201"/>
      <c r="D256" s="201"/>
      <c r="E256" s="201"/>
      <c r="F256" s="201"/>
      <c r="G256" s="201"/>
      <c r="H256" s="201"/>
      <c r="I256" s="201"/>
      <c r="J256" s="201"/>
      <c r="K256" s="102"/>
      <c r="L256" s="102"/>
      <c r="M256" s="150"/>
      <c r="N256" s="150"/>
    </row>
    <row r="257" spans="1:14" s="3" customFormat="1" ht="22.5" customHeight="1" x14ac:dyDescent="0.15">
      <c r="A257" s="31"/>
      <c r="B257" s="57"/>
      <c r="C257" s="69"/>
      <c r="D257" s="69"/>
      <c r="E257" s="69"/>
      <c r="F257" s="69"/>
      <c r="G257" s="69"/>
      <c r="H257"/>
      <c r="I257" s="102"/>
      <c r="J257" s="82"/>
      <c r="K257" s="102"/>
      <c r="L257" s="102"/>
      <c r="M257" s="150"/>
      <c r="N257" s="150"/>
    </row>
    <row r="258" spans="1:14" s="3" customFormat="1" ht="63" customHeight="1" x14ac:dyDescent="0.15">
      <c r="A258" s="202" t="s">
        <v>313</v>
      </c>
      <c r="B258" s="203"/>
      <c r="C258" s="63" t="s">
        <v>42</v>
      </c>
      <c r="D258" s="27" t="s">
        <v>114</v>
      </c>
      <c r="E258" s="27" t="s">
        <v>116</v>
      </c>
      <c r="F258" s="27" t="s">
        <v>117</v>
      </c>
      <c r="G258" s="27" t="s">
        <v>118</v>
      </c>
      <c r="H258" s="27" t="s">
        <v>119</v>
      </c>
      <c r="I258" s="27" t="s">
        <v>120</v>
      </c>
      <c r="J258" s="27" t="s">
        <v>69</v>
      </c>
      <c r="K258" s="174"/>
      <c r="L258" s="32"/>
      <c r="M258" s="150"/>
      <c r="N258" s="150"/>
    </row>
    <row r="259" spans="1:14" s="3" customFormat="1" ht="15" customHeight="1" x14ac:dyDescent="0.15">
      <c r="A259" s="255" t="s">
        <v>314</v>
      </c>
      <c r="B259" s="255" t="s">
        <v>205</v>
      </c>
      <c r="C259" s="210" t="s">
        <v>267</v>
      </c>
      <c r="D259" s="79">
        <v>278</v>
      </c>
      <c r="E259" s="79">
        <v>201</v>
      </c>
      <c r="F259" s="79">
        <v>235</v>
      </c>
      <c r="G259" s="93">
        <v>294</v>
      </c>
      <c r="H259" s="79">
        <v>183</v>
      </c>
      <c r="I259" s="130">
        <v>503</v>
      </c>
      <c r="J259" s="79">
        <v>152</v>
      </c>
      <c r="K259" s="175"/>
      <c r="L259" s="146"/>
      <c r="M259" s="150"/>
      <c r="N259" s="150"/>
    </row>
    <row r="260" spans="1:14" s="3" customFormat="1" ht="15" customHeight="1" x14ac:dyDescent="0.15">
      <c r="A260" s="255"/>
      <c r="B260" s="255"/>
      <c r="C260" s="219"/>
      <c r="D260" s="80">
        <f t="shared" ref="D260:J260" si="67">+D259/SUM($E240,$E250)*100</f>
        <v>22.116149562450278</v>
      </c>
      <c r="E260" s="80">
        <f t="shared" si="67"/>
        <v>15.990453460620524</v>
      </c>
      <c r="F260" s="80">
        <f t="shared" si="67"/>
        <v>18.695306284805092</v>
      </c>
      <c r="G260" s="80">
        <f t="shared" si="67"/>
        <v>23.389021479713605</v>
      </c>
      <c r="H260" s="80">
        <f t="shared" si="67"/>
        <v>14.558472553699284</v>
      </c>
      <c r="I260" s="80">
        <f t="shared" si="67"/>
        <v>40.015910898965792</v>
      </c>
      <c r="J260" s="80">
        <f t="shared" si="67"/>
        <v>12.092283214001592</v>
      </c>
      <c r="K260" s="175"/>
      <c r="L260" s="146"/>
      <c r="M260" s="150"/>
      <c r="N260" s="150"/>
    </row>
    <row r="261" spans="1:14" s="3" customFormat="1" ht="15" customHeight="1" x14ac:dyDescent="0.15">
      <c r="A261" s="255"/>
      <c r="B261" s="255"/>
      <c r="C261" s="210" t="s">
        <v>211</v>
      </c>
      <c r="D261" s="79">
        <v>215</v>
      </c>
      <c r="E261" s="79">
        <v>172</v>
      </c>
      <c r="F261" s="79">
        <v>227</v>
      </c>
      <c r="G261" s="93">
        <v>280</v>
      </c>
      <c r="H261" s="79">
        <v>154</v>
      </c>
      <c r="I261" s="130">
        <v>370</v>
      </c>
      <c r="J261" s="79">
        <v>115</v>
      </c>
      <c r="K261" s="175"/>
      <c r="L261" s="146"/>
      <c r="M261" s="150"/>
      <c r="N261" s="150"/>
    </row>
    <row r="262" spans="1:14" s="3" customFormat="1" ht="15" customHeight="1" x14ac:dyDescent="0.15">
      <c r="A262" s="255"/>
      <c r="B262" s="255"/>
      <c r="C262" s="219"/>
      <c r="D262" s="80">
        <f t="shared" ref="D262:J262" si="68">+D261/SUM($E242,$E252)*100</f>
        <v>18.220338983050848</v>
      </c>
      <c r="E262" s="80">
        <f t="shared" si="68"/>
        <v>14.576271186440678</v>
      </c>
      <c r="F262" s="80">
        <f t="shared" si="68"/>
        <v>19.237288135593218</v>
      </c>
      <c r="G262" s="80">
        <f t="shared" si="68"/>
        <v>23.728813559322035</v>
      </c>
      <c r="H262" s="80">
        <f t="shared" si="68"/>
        <v>13.050847457627118</v>
      </c>
      <c r="I262" s="80">
        <f t="shared" si="68"/>
        <v>31.35593220338983</v>
      </c>
      <c r="J262" s="80">
        <f t="shared" si="68"/>
        <v>9.7457627118644066</v>
      </c>
      <c r="K262" s="175"/>
      <c r="L262" s="146"/>
      <c r="M262" s="150"/>
      <c r="N262" s="150"/>
    </row>
    <row r="263" spans="1:14" s="3" customFormat="1" ht="15" customHeight="1" x14ac:dyDescent="0.15">
      <c r="A263" s="255"/>
      <c r="B263" s="255"/>
      <c r="C263" s="218" t="s">
        <v>57</v>
      </c>
      <c r="D263" s="79">
        <v>251</v>
      </c>
      <c r="E263" s="79">
        <v>162</v>
      </c>
      <c r="F263" s="79">
        <v>246</v>
      </c>
      <c r="G263" s="93">
        <v>274</v>
      </c>
      <c r="H263" s="79">
        <v>138</v>
      </c>
      <c r="I263" s="130">
        <v>400</v>
      </c>
      <c r="J263" s="79">
        <v>149</v>
      </c>
      <c r="K263" s="175"/>
      <c r="L263" s="146"/>
      <c r="M263" s="150"/>
      <c r="N263" s="150"/>
    </row>
    <row r="264" spans="1:14" s="3" customFormat="1" ht="15" customHeight="1" x14ac:dyDescent="0.15">
      <c r="A264" s="255"/>
      <c r="B264" s="255"/>
      <c r="C264" s="220"/>
      <c r="D264" s="80">
        <f t="shared" ref="D264:J264" si="69">+D263/SUM($E244,$E254)*100</f>
        <v>19.578783151326054</v>
      </c>
      <c r="E264" s="80">
        <f t="shared" si="69"/>
        <v>12.636505460218409</v>
      </c>
      <c r="F264" s="80">
        <f t="shared" si="69"/>
        <v>19.188767550702028</v>
      </c>
      <c r="G264" s="80">
        <f t="shared" si="69"/>
        <v>21.372854914196569</v>
      </c>
      <c r="H264" s="80">
        <f t="shared" si="69"/>
        <v>10.764430577223088</v>
      </c>
      <c r="I264" s="80">
        <f t="shared" si="69"/>
        <v>31.201248049921997</v>
      </c>
      <c r="J264" s="80">
        <f t="shared" si="69"/>
        <v>11.622464898595943</v>
      </c>
      <c r="K264" s="175"/>
      <c r="L264" s="146"/>
      <c r="M264" s="150"/>
      <c r="N264" s="150"/>
    </row>
    <row r="265" spans="1:14" s="7" customFormat="1" ht="21" customHeight="1" x14ac:dyDescent="0.15">
      <c r="A265" s="32"/>
      <c r="B265" s="192" t="s">
        <v>225</v>
      </c>
      <c r="C265" s="192"/>
      <c r="D265" s="192"/>
      <c r="E265" s="192"/>
      <c r="F265" s="192"/>
      <c r="G265" s="192"/>
      <c r="H265" s="192"/>
      <c r="I265" s="192"/>
      <c r="J265" s="192"/>
      <c r="K265" s="192"/>
      <c r="L265" s="192"/>
      <c r="M265" s="178"/>
      <c r="N265" s="178"/>
    </row>
    <row r="266" spans="1:14" s="7" customFormat="1" ht="22.5" customHeight="1" x14ac:dyDescent="0.15">
      <c r="A266" s="21"/>
      <c r="B266" s="50"/>
      <c r="C266" s="51"/>
      <c r="D266" s="51"/>
      <c r="E266" s="51"/>
      <c r="F266" s="51"/>
      <c r="G266" s="51"/>
      <c r="H266" s="51"/>
      <c r="I266" s="51"/>
      <c r="J266" s="51"/>
      <c r="K266" s="51"/>
      <c r="L266" s="51"/>
      <c r="M266" s="178"/>
      <c r="N266" s="178"/>
    </row>
    <row r="267" spans="1:14" s="2" customFormat="1" ht="24" customHeight="1" x14ac:dyDescent="0.15">
      <c r="A267" s="189" t="s">
        <v>87</v>
      </c>
      <c r="B267" s="189"/>
      <c r="C267" s="189"/>
      <c r="D267" s="189"/>
      <c r="E267" s="189"/>
      <c r="F267" s="189"/>
      <c r="G267" s="189"/>
      <c r="H267" s="189"/>
      <c r="I267" s="189"/>
      <c r="J267" s="189"/>
      <c r="K267" s="189"/>
      <c r="L267" s="189"/>
      <c r="M267" s="180"/>
      <c r="N267" s="180"/>
    </row>
    <row r="268" spans="1:14" s="3" customFormat="1" ht="15" customHeight="1" x14ac:dyDescent="0.15">
      <c r="A268" s="206" t="s">
        <v>85</v>
      </c>
      <c r="B268" s="207"/>
      <c r="C268" s="210" t="s">
        <v>42</v>
      </c>
      <c r="D268" s="12">
        <v>1</v>
      </c>
      <c r="E268" s="12">
        <v>2</v>
      </c>
      <c r="F268" s="12">
        <v>3</v>
      </c>
      <c r="G268" s="12">
        <v>4</v>
      </c>
      <c r="H268" s="12">
        <v>5</v>
      </c>
      <c r="I268" s="212" t="s">
        <v>23</v>
      </c>
      <c r="J268" s="164" t="s">
        <v>4</v>
      </c>
      <c r="K268" s="12">
        <v>3</v>
      </c>
      <c r="L268" s="12" t="s">
        <v>7</v>
      </c>
      <c r="M268" s="150"/>
      <c r="N268" s="150"/>
    </row>
    <row r="269" spans="1:14" s="3" customFormat="1" ht="32.1" customHeight="1" x14ac:dyDescent="0.15">
      <c r="A269" s="208"/>
      <c r="B269" s="209"/>
      <c r="C269" s="211"/>
      <c r="D269" s="47" t="s">
        <v>35</v>
      </c>
      <c r="E269" s="47" t="s">
        <v>144</v>
      </c>
      <c r="F269" s="47" t="s">
        <v>29</v>
      </c>
      <c r="G269" s="47" t="s">
        <v>137</v>
      </c>
      <c r="H269" s="47" t="s">
        <v>21</v>
      </c>
      <c r="I269" s="213"/>
      <c r="J269" s="42" t="s">
        <v>35</v>
      </c>
      <c r="K269" s="47" t="s">
        <v>29</v>
      </c>
      <c r="L269" s="47" t="s">
        <v>21</v>
      </c>
      <c r="M269" s="150"/>
      <c r="N269" s="150"/>
    </row>
    <row r="270" spans="1:14" s="8" customFormat="1" ht="15" customHeight="1" x14ac:dyDescent="0.15">
      <c r="A270" s="247" t="s">
        <v>258</v>
      </c>
      <c r="B270" s="240" t="s">
        <v>315</v>
      </c>
      <c r="C270" s="210" t="s">
        <v>267</v>
      </c>
      <c r="D270" s="79">
        <v>43</v>
      </c>
      <c r="E270" s="79">
        <v>221</v>
      </c>
      <c r="F270" s="79">
        <v>1046</v>
      </c>
      <c r="G270" s="93">
        <v>326</v>
      </c>
      <c r="H270" s="79">
        <v>197</v>
      </c>
      <c r="I270" s="133">
        <v>50</v>
      </c>
      <c r="J270" s="97">
        <f t="shared" ref="J270:J275" si="70">+D270+E270</f>
        <v>264</v>
      </c>
      <c r="K270" s="79">
        <f t="shared" ref="K270:K275" si="71">+F270</f>
        <v>1046</v>
      </c>
      <c r="L270" s="79">
        <f t="shared" ref="L270:L275" si="72">+G270+H270</f>
        <v>523</v>
      </c>
      <c r="M270" s="185"/>
      <c r="N270" s="185"/>
    </row>
    <row r="271" spans="1:14" s="7" customFormat="1" ht="15" customHeight="1" x14ac:dyDescent="0.15">
      <c r="A271" s="248"/>
      <c r="B271" s="240"/>
      <c r="C271" s="219"/>
      <c r="D271" s="80">
        <f t="shared" ref="D271:I271" si="73">+D270/SUM($D270:$I270)*100</f>
        <v>2.2835900159320235</v>
      </c>
      <c r="E271" s="80">
        <f t="shared" si="73"/>
        <v>11.736590546999469</v>
      </c>
      <c r="F271" s="80">
        <f t="shared" si="73"/>
        <v>55.54965480616039</v>
      </c>
      <c r="G271" s="115">
        <f t="shared" si="73"/>
        <v>17.312798725438132</v>
      </c>
      <c r="H271" s="80">
        <f t="shared" si="73"/>
        <v>10.46202867764206</v>
      </c>
      <c r="I271" s="134">
        <f t="shared" si="73"/>
        <v>2.6553372278279341</v>
      </c>
      <c r="J271" s="145">
        <f t="shared" si="70"/>
        <v>14.020180562931493</v>
      </c>
      <c r="K271" s="80">
        <f t="shared" si="71"/>
        <v>55.54965480616039</v>
      </c>
      <c r="L271" s="80">
        <f t="shared" si="72"/>
        <v>27.774827403080192</v>
      </c>
      <c r="M271" s="178"/>
      <c r="N271" s="178"/>
    </row>
    <row r="272" spans="1:14" s="8" customFormat="1" ht="15" customHeight="1" x14ac:dyDescent="0.15">
      <c r="A272" s="248"/>
      <c r="B272" s="240"/>
      <c r="C272" s="210" t="s">
        <v>211</v>
      </c>
      <c r="D272" s="79">
        <v>46</v>
      </c>
      <c r="E272" s="79">
        <v>174</v>
      </c>
      <c r="F272" s="79">
        <v>1046</v>
      </c>
      <c r="G272" s="93">
        <v>341</v>
      </c>
      <c r="H272" s="79">
        <v>173</v>
      </c>
      <c r="I272" s="133">
        <v>185</v>
      </c>
      <c r="J272" s="97">
        <f t="shared" si="70"/>
        <v>220</v>
      </c>
      <c r="K272" s="79">
        <f t="shared" si="71"/>
        <v>1046</v>
      </c>
      <c r="L272" s="79">
        <f t="shared" si="72"/>
        <v>514</v>
      </c>
      <c r="M272" s="185"/>
      <c r="N272" s="185"/>
    </row>
    <row r="273" spans="1:14" s="7" customFormat="1" ht="15" customHeight="1" x14ac:dyDescent="0.15">
      <c r="A273" s="248"/>
      <c r="B273" s="240"/>
      <c r="C273" s="219"/>
      <c r="D273" s="80">
        <f t="shared" ref="D273:I273" si="74">+D272/SUM($D272:$I272)*100</f>
        <v>2.3409669211195929</v>
      </c>
      <c r="E273" s="80">
        <f t="shared" si="74"/>
        <v>8.8549618320610683</v>
      </c>
      <c r="F273" s="80">
        <f t="shared" si="74"/>
        <v>53.231552162849873</v>
      </c>
      <c r="G273" s="115">
        <f t="shared" si="74"/>
        <v>17.353689567430024</v>
      </c>
      <c r="H273" s="80">
        <f t="shared" si="74"/>
        <v>8.8040712468193387</v>
      </c>
      <c r="I273" s="134">
        <f t="shared" si="74"/>
        <v>9.4147582697201013</v>
      </c>
      <c r="J273" s="145">
        <f t="shared" si="70"/>
        <v>11.195928753180661</v>
      </c>
      <c r="K273" s="80">
        <f t="shared" si="71"/>
        <v>53.231552162849873</v>
      </c>
      <c r="L273" s="80">
        <f t="shared" si="72"/>
        <v>26.157760814249365</v>
      </c>
      <c r="M273" s="178"/>
      <c r="N273" s="178"/>
    </row>
    <row r="274" spans="1:14" s="8" customFormat="1" ht="15" customHeight="1" x14ac:dyDescent="0.15">
      <c r="A274" s="248"/>
      <c r="B274" s="240"/>
      <c r="C274" s="218" t="s">
        <v>57</v>
      </c>
      <c r="D274" s="79">
        <v>45</v>
      </c>
      <c r="E274" s="79">
        <v>168</v>
      </c>
      <c r="F274" s="79">
        <v>1134</v>
      </c>
      <c r="G274" s="93">
        <v>365</v>
      </c>
      <c r="H274" s="79">
        <v>186</v>
      </c>
      <c r="I274" s="133">
        <v>159</v>
      </c>
      <c r="J274" s="97">
        <f t="shared" si="70"/>
        <v>213</v>
      </c>
      <c r="K274" s="79">
        <f t="shared" si="71"/>
        <v>1134</v>
      </c>
      <c r="L274" s="79">
        <f t="shared" si="72"/>
        <v>551</v>
      </c>
      <c r="M274" s="185"/>
      <c r="N274" s="185"/>
    </row>
    <row r="275" spans="1:14" s="7" customFormat="1" ht="15" customHeight="1" x14ac:dyDescent="0.15">
      <c r="A275" s="248"/>
      <c r="B275" s="240"/>
      <c r="C275" s="220"/>
      <c r="D275" s="80">
        <f t="shared" ref="D275:I275" si="75">+D274/SUM($D274:$I274)*100</f>
        <v>2.1876519202722413</v>
      </c>
      <c r="E275" s="80">
        <f t="shared" si="75"/>
        <v>8.1672338356830334</v>
      </c>
      <c r="F275" s="80">
        <f t="shared" si="75"/>
        <v>55.128828390860477</v>
      </c>
      <c r="G275" s="115">
        <f t="shared" si="75"/>
        <v>17.744287797763732</v>
      </c>
      <c r="H275" s="80">
        <f t="shared" si="75"/>
        <v>9.0422946037919303</v>
      </c>
      <c r="I275" s="134">
        <f t="shared" si="75"/>
        <v>7.729703451628585</v>
      </c>
      <c r="J275" s="145">
        <f t="shared" si="70"/>
        <v>10.354885755955275</v>
      </c>
      <c r="K275" s="80">
        <f t="shared" si="71"/>
        <v>55.128828390860477</v>
      </c>
      <c r="L275" s="80">
        <f t="shared" si="72"/>
        <v>26.786582401555663</v>
      </c>
      <c r="M275" s="178"/>
      <c r="N275" s="178"/>
    </row>
    <row r="276" spans="1:14" s="7" customFormat="1" ht="22.5" customHeight="1" x14ac:dyDescent="0.15">
      <c r="A276" s="19"/>
      <c r="B276" s="44"/>
      <c r="C276" s="13"/>
      <c r="D276" s="102"/>
      <c r="E276" s="102"/>
      <c r="F276" s="102"/>
      <c r="G276" s="102"/>
      <c r="H276" s="102"/>
      <c r="I276" s="102"/>
      <c r="J276" s="82"/>
      <c r="K276" s="102"/>
      <c r="L276" s="102"/>
      <c r="M276" s="178"/>
      <c r="N276" s="178"/>
    </row>
    <row r="277" spans="1:14" s="2" customFormat="1" ht="24" customHeight="1" x14ac:dyDescent="0.15">
      <c r="A277" s="204" t="s">
        <v>167</v>
      </c>
      <c r="B277" s="204"/>
      <c r="C277" s="204"/>
      <c r="D277" s="204"/>
      <c r="E277" s="204"/>
      <c r="F277" s="204"/>
      <c r="G277" s="204"/>
      <c r="H277" s="204"/>
      <c r="I277" s="204"/>
      <c r="J277" s="204"/>
      <c r="K277" s="204"/>
      <c r="L277" s="204"/>
      <c r="M277" s="180"/>
      <c r="N277" s="180"/>
    </row>
    <row r="278" spans="1:14" s="3" customFormat="1" ht="15" customHeight="1" x14ac:dyDescent="0.15">
      <c r="A278" s="206" t="s">
        <v>85</v>
      </c>
      <c r="B278" s="207"/>
      <c r="C278" s="210" t="s">
        <v>42</v>
      </c>
      <c r="D278" s="12">
        <v>1</v>
      </c>
      <c r="E278" s="12">
        <v>2</v>
      </c>
      <c r="F278" s="12">
        <v>3</v>
      </c>
      <c r="G278" s="12">
        <v>4</v>
      </c>
      <c r="H278" s="12">
        <v>5</v>
      </c>
      <c r="I278" s="212" t="s">
        <v>23</v>
      </c>
      <c r="J278" s="164" t="s">
        <v>4</v>
      </c>
      <c r="K278" s="12">
        <v>3</v>
      </c>
      <c r="L278" s="12" t="s">
        <v>7</v>
      </c>
      <c r="M278" s="150"/>
      <c r="N278" s="150"/>
    </row>
    <row r="279" spans="1:14" s="3" customFormat="1" ht="32.1" customHeight="1" x14ac:dyDescent="0.15">
      <c r="A279" s="208"/>
      <c r="B279" s="209"/>
      <c r="C279" s="211"/>
      <c r="D279" s="47" t="s">
        <v>35</v>
      </c>
      <c r="E279" s="47" t="s">
        <v>144</v>
      </c>
      <c r="F279" s="47" t="s">
        <v>29</v>
      </c>
      <c r="G279" s="47" t="s">
        <v>137</v>
      </c>
      <c r="H279" s="47" t="s">
        <v>21</v>
      </c>
      <c r="I279" s="213"/>
      <c r="J279" s="42" t="s">
        <v>35</v>
      </c>
      <c r="K279" s="47" t="s">
        <v>29</v>
      </c>
      <c r="L279" s="47" t="s">
        <v>21</v>
      </c>
      <c r="M279" s="150"/>
      <c r="N279" s="150"/>
    </row>
    <row r="280" spans="1:14" s="8" customFormat="1" ht="15" customHeight="1" x14ac:dyDescent="0.15">
      <c r="A280" s="247" t="s">
        <v>259</v>
      </c>
      <c r="B280" s="240" t="s">
        <v>316</v>
      </c>
      <c r="C280" s="210" t="s">
        <v>267</v>
      </c>
      <c r="D280" s="79">
        <v>51</v>
      </c>
      <c r="E280" s="79">
        <v>289</v>
      </c>
      <c r="F280" s="79">
        <v>973</v>
      </c>
      <c r="G280" s="93">
        <v>344</v>
      </c>
      <c r="H280" s="79">
        <v>176</v>
      </c>
      <c r="I280" s="133">
        <v>50</v>
      </c>
      <c r="J280" s="97">
        <f t="shared" ref="J280:J285" si="76">+D280+E280</f>
        <v>340</v>
      </c>
      <c r="K280" s="79">
        <f t="shared" ref="K280:K285" si="77">+F280</f>
        <v>973</v>
      </c>
      <c r="L280" s="79">
        <f t="shared" ref="L280:L285" si="78">+G280+H280</f>
        <v>520</v>
      </c>
      <c r="M280" s="185"/>
      <c r="N280" s="185"/>
    </row>
    <row r="281" spans="1:14" s="7" customFormat="1" ht="15" customHeight="1" x14ac:dyDescent="0.15">
      <c r="A281" s="248"/>
      <c r="B281" s="240"/>
      <c r="C281" s="219"/>
      <c r="D281" s="80">
        <f t="shared" ref="D281:I281" si="79">+D280/SUM($D280:$I280)*100</f>
        <v>2.7084439723844929</v>
      </c>
      <c r="E281" s="80">
        <f t="shared" si="79"/>
        <v>15.347849176845459</v>
      </c>
      <c r="F281" s="80">
        <f t="shared" si="79"/>
        <v>51.6728624535316</v>
      </c>
      <c r="G281" s="115">
        <f t="shared" si="79"/>
        <v>18.268720127456188</v>
      </c>
      <c r="H281" s="80">
        <f t="shared" si="79"/>
        <v>9.3467870419543289</v>
      </c>
      <c r="I281" s="134">
        <f t="shared" si="79"/>
        <v>2.6553372278279341</v>
      </c>
      <c r="J281" s="145">
        <f t="shared" si="76"/>
        <v>18.056293149229951</v>
      </c>
      <c r="K281" s="80">
        <f t="shared" si="77"/>
        <v>51.6728624535316</v>
      </c>
      <c r="L281" s="80">
        <f t="shared" si="78"/>
        <v>27.615507169410517</v>
      </c>
      <c r="M281" s="178"/>
      <c r="N281" s="178"/>
    </row>
    <row r="282" spans="1:14" s="8" customFormat="1" ht="15" customHeight="1" x14ac:dyDescent="0.15">
      <c r="A282" s="248"/>
      <c r="B282" s="240"/>
      <c r="C282" s="210" t="s">
        <v>211</v>
      </c>
      <c r="D282" s="79">
        <v>43</v>
      </c>
      <c r="E282" s="79">
        <v>247</v>
      </c>
      <c r="F282" s="79">
        <v>1035</v>
      </c>
      <c r="G282" s="93">
        <v>351</v>
      </c>
      <c r="H282" s="79">
        <v>168</v>
      </c>
      <c r="I282" s="133">
        <v>121</v>
      </c>
      <c r="J282" s="97">
        <f t="shared" si="76"/>
        <v>290</v>
      </c>
      <c r="K282" s="79">
        <f t="shared" si="77"/>
        <v>1035</v>
      </c>
      <c r="L282" s="79">
        <f t="shared" si="78"/>
        <v>519</v>
      </c>
      <c r="M282" s="185"/>
      <c r="N282" s="185"/>
    </row>
    <row r="283" spans="1:14" s="7" customFormat="1" ht="15" customHeight="1" x14ac:dyDescent="0.15">
      <c r="A283" s="248"/>
      <c r="B283" s="240"/>
      <c r="C283" s="219"/>
      <c r="D283" s="80">
        <f t="shared" ref="D283:I283" si="80">+D282/SUM($D282:$I282)*100</f>
        <v>2.1882951653944023</v>
      </c>
      <c r="E283" s="80">
        <f t="shared" si="80"/>
        <v>12.569974554707381</v>
      </c>
      <c r="F283" s="80">
        <f t="shared" si="80"/>
        <v>52.671755725190842</v>
      </c>
      <c r="G283" s="115">
        <f t="shared" si="80"/>
        <v>17.862595419847327</v>
      </c>
      <c r="H283" s="80">
        <f t="shared" si="80"/>
        <v>8.5496183206106871</v>
      </c>
      <c r="I283" s="134">
        <f t="shared" si="80"/>
        <v>6.1577608142493645</v>
      </c>
      <c r="J283" s="145">
        <f t="shared" si="76"/>
        <v>14.758269720101783</v>
      </c>
      <c r="K283" s="80">
        <f t="shared" si="77"/>
        <v>52.671755725190842</v>
      </c>
      <c r="L283" s="80">
        <f t="shared" si="78"/>
        <v>26.412213740458014</v>
      </c>
      <c r="M283" s="178"/>
      <c r="N283" s="178"/>
    </row>
    <row r="284" spans="1:14" s="8" customFormat="1" ht="15" customHeight="1" x14ac:dyDescent="0.15">
      <c r="A284" s="248"/>
      <c r="B284" s="240"/>
      <c r="C284" s="218" t="s">
        <v>57</v>
      </c>
      <c r="D284" s="79">
        <v>45</v>
      </c>
      <c r="E284" s="79">
        <v>214</v>
      </c>
      <c r="F284" s="79">
        <v>1091</v>
      </c>
      <c r="G284" s="93">
        <v>365</v>
      </c>
      <c r="H284" s="79">
        <v>181</v>
      </c>
      <c r="I284" s="133">
        <v>161</v>
      </c>
      <c r="J284" s="97">
        <f t="shared" si="76"/>
        <v>259</v>
      </c>
      <c r="K284" s="79">
        <f t="shared" si="77"/>
        <v>1091</v>
      </c>
      <c r="L284" s="79">
        <f t="shared" si="78"/>
        <v>546</v>
      </c>
      <c r="M284" s="185"/>
      <c r="N284" s="185"/>
    </row>
    <row r="285" spans="1:14" s="7" customFormat="1" ht="15" customHeight="1" x14ac:dyDescent="0.15">
      <c r="A285" s="248"/>
      <c r="B285" s="240"/>
      <c r="C285" s="220"/>
      <c r="D285" s="80">
        <f t="shared" ref="D285:I285" si="81">+D284/SUM($D284:$I284)*100</f>
        <v>2.1876519202722413</v>
      </c>
      <c r="E285" s="80">
        <f t="shared" si="81"/>
        <v>10.403500243072436</v>
      </c>
      <c r="F285" s="80">
        <f t="shared" si="81"/>
        <v>53.038405444822558</v>
      </c>
      <c r="G285" s="115">
        <f t="shared" si="81"/>
        <v>17.744287797763732</v>
      </c>
      <c r="H285" s="80">
        <f t="shared" si="81"/>
        <v>8.7992221682061249</v>
      </c>
      <c r="I285" s="134">
        <f t="shared" si="81"/>
        <v>7.8269324258629078</v>
      </c>
      <c r="J285" s="145">
        <f t="shared" si="76"/>
        <v>12.591152163344677</v>
      </c>
      <c r="K285" s="80">
        <f t="shared" si="77"/>
        <v>53.038405444822558</v>
      </c>
      <c r="L285" s="80">
        <f t="shared" si="78"/>
        <v>26.543509965969857</v>
      </c>
      <c r="M285" s="178"/>
      <c r="N285" s="178"/>
    </row>
    <row r="286" spans="1:14" s="3" customFormat="1" ht="22.5" customHeight="1" x14ac:dyDescent="0.15">
      <c r="A286" s="13"/>
      <c r="B286" s="44"/>
      <c r="C286" s="14"/>
      <c r="D286" s="81"/>
      <c r="E286" s="81"/>
      <c r="F286" s="81"/>
      <c r="G286" s="81"/>
      <c r="H286" s="81"/>
      <c r="I286" s="81"/>
      <c r="J286" s="81"/>
      <c r="K286" s="81"/>
      <c r="L286" s="81"/>
      <c r="M286" s="150"/>
      <c r="N286" s="150"/>
    </row>
    <row r="287" spans="1:14" s="2" customFormat="1" ht="24" customHeight="1" x14ac:dyDescent="0.15">
      <c r="A287" s="189" t="s">
        <v>168</v>
      </c>
      <c r="B287" s="189"/>
      <c r="C287" s="189"/>
      <c r="D287" s="189"/>
      <c r="E287" s="189"/>
      <c r="F287" s="189"/>
      <c r="G287" s="189"/>
      <c r="H287" s="189"/>
      <c r="I287" s="189"/>
      <c r="J287" s="189"/>
      <c r="K287" s="189"/>
      <c r="L287" s="189"/>
      <c r="M287" s="180"/>
      <c r="N287" s="180"/>
    </row>
    <row r="288" spans="1:14" s="3" customFormat="1" ht="15" customHeight="1" x14ac:dyDescent="0.15">
      <c r="A288" s="206" t="s">
        <v>85</v>
      </c>
      <c r="B288" s="207"/>
      <c r="C288" s="210" t="s">
        <v>42</v>
      </c>
      <c r="D288" s="12">
        <v>1</v>
      </c>
      <c r="E288" s="12">
        <v>2</v>
      </c>
      <c r="F288" s="12">
        <v>3</v>
      </c>
      <c r="G288" s="12">
        <v>4</v>
      </c>
      <c r="H288" s="12">
        <v>5</v>
      </c>
      <c r="I288" s="212" t="s">
        <v>23</v>
      </c>
      <c r="J288" s="142" t="s">
        <v>4</v>
      </c>
      <c r="K288" s="12">
        <v>3</v>
      </c>
      <c r="L288" s="12" t="s">
        <v>7</v>
      </c>
      <c r="M288" s="150"/>
      <c r="N288" s="150"/>
    </row>
    <row r="289" spans="1:14" s="3" customFormat="1" ht="32.1" customHeight="1" x14ac:dyDescent="0.15">
      <c r="A289" s="208"/>
      <c r="B289" s="209"/>
      <c r="C289" s="211"/>
      <c r="D289" s="48" t="s">
        <v>154</v>
      </c>
      <c r="E289" s="48" t="s">
        <v>157</v>
      </c>
      <c r="F289" s="48" t="s">
        <v>29</v>
      </c>
      <c r="G289" s="48" t="s">
        <v>158</v>
      </c>
      <c r="H289" s="48" t="s">
        <v>160</v>
      </c>
      <c r="I289" s="213"/>
      <c r="J289" s="165" t="s">
        <v>157</v>
      </c>
      <c r="K289" s="176" t="s">
        <v>29</v>
      </c>
      <c r="L289" s="176" t="s">
        <v>160</v>
      </c>
      <c r="M289" s="150"/>
      <c r="N289" s="150"/>
    </row>
    <row r="290" spans="1:14" s="4" customFormat="1" ht="15" customHeight="1" x14ac:dyDescent="0.15">
      <c r="A290" s="247" t="s">
        <v>209</v>
      </c>
      <c r="B290" s="215" t="s">
        <v>317</v>
      </c>
      <c r="C290" s="210" t="s">
        <v>267</v>
      </c>
      <c r="D290" s="79">
        <v>444</v>
      </c>
      <c r="E290" s="79">
        <v>640</v>
      </c>
      <c r="F290" s="79">
        <v>574</v>
      </c>
      <c r="G290" s="93">
        <v>154</v>
      </c>
      <c r="H290" s="79">
        <v>53</v>
      </c>
      <c r="I290" s="133">
        <v>18</v>
      </c>
      <c r="J290" s="97">
        <f t="shared" ref="J290:J295" si="82">+D290+E290</f>
        <v>1084</v>
      </c>
      <c r="K290" s="79">
        <f t="shared" ref="K290:K295" si="83">+F290</f>
        <v>574</v>
      </c>
      <c r="L290" s="79">
        <f t="shared" ref="L290:L295" si="84">+G290+H290</f>
        <v>207</v>
      </c>
      <c r="M290" s="181"/>
      <c r="N290" s="181"/>
    </row>
    <row r="291" spans="1:14" s="3" customFormat="1" ht="15" customHeight="1" x14ac:dyDescent="0.15">
      <c r="A291" s="248"/>
      <c r="B291" s="216"/>
      <c r="C291" s="219"/>
      <c r="D291" s="80">
        <f t="shared" ref="D291:I291" si="85">+D290/SUM($D290:$I290)*100</f>
        <v>23.579394583112055</v>
      </c>
      <c r="E291" s="80">
        <f t="shared" si="85"/>
        <v>33.988316516197557</v>
      </c>
      <c r="F291" s="80">
        <f t="shared" si="85"/>
        <v>30.483271375464682</v>
      </c>
      <c r="G291" s="115">
        <f t="shared" si="85"/>
        <v>8.1784386617100377</v>
      </c>
      <c r="H291" s="80">
        <f t="shared" si="85"/>
        <v>2.8146574614976103</v>
      </c>
      <c r="I291" s="134">
        <f t="shared" si="85"/>
        <v>0.95592140201805642</v>
      </c>
      <c r="J291" s="145">
        <f t="shared" si="82"/>
        <v>57.567711099309612</v>
      </c>
      <c r="K291" s="80">
        <f t="shared" si="83"/>
        <v>30.483271375464682</v>
      </c>
      <c r="L291" s="80">
        <f t="shared" si="84"/>
        <v>10.993096123207648</v>
      </c>
      <c r="M291" s="150"/>
      <c r="N291" s="150"/>
    </row>
    <row r="292" spans="1:14" s="4" customFormat="1" ht="15" customHeight="1" x14ac:dyDescent="0.15">
      <c r="A292" s="248"/>
      <c r="B292" s="216"/>
      <c r="C292" s="210" t="s">
        <v>211</v>
      </c>
      <c r="D292" s="79">
        <v>458</v>
      </c>
      <c r="E292" s="79">
        <v>589</v>
      </c>
      <c r="F292" s="79">
        <v>649</v>
      </c>
      <c r="G292" s="93">
        <v>156</v>
      </c>
      <c r="H292" s="79">
        <v>52</v>
      </c>
      <c r="I292" s="133">
        <v>61</v>
      </c>
      <c r="J292" s="97">
        <f t="shared" si="82"/>
        <v>1047</v>
      </c>
      <c r="K292" s="79">
        <f t="shared" si="83"/>
        <v>649</v>
      </c>
      <c r="L292" s="79">
        <f t="shared" si="84"/>
        <v>208</v>
      </c>
      <c r="M292" s="181"/>
      <c r="N292" s="181"/>
    </row>
    <row r="293" spans="1:14" s="3" customFormat="1" ht="15" customHeight="1" x14ac:dyDescent="0.15">
      <c r="A293" s="248"/>
      <c r="B293" s="216"/>
      <c r="C293" s="219"/>
      <c r="D293" s="80">
        <f t="shared" ref="D293:I293" si="86">+D292/SUM($D292:$I292)*100</f>
        <v>23.30788804071247</v>
      </c>
      <c r="E293" s="80">
        <f t="shared" si="86"/>
        <v>29.974554707379138</v>
      </c>
      <c r="F293" s="80">
        <f t="shared" si="86"/>
        <v>33.027989821882954</v>
      </c>
      <c r="G293" s="115">
        <f t="shared" si="86"/>
        <v>7.9389312977099236</v>
      </c>
      <c r="H293" s="80">
        <f t="shared" si="86"/>
        <v>2.6463104325699747</v>
      </c>
      <c r="I293" s="134">
        <f t="shared" si="86"/>
        <v>3.1043256997455471</v>
      </c>
      <c r="J293" s="145">
        <f t="shared" si="82"/>
        <v>53.282442748091611</v>
      </c>
      <c r="K293" s="80">
        <f t="shared" si="83"/>
        <v>33.027989821882954</v>
      </c>
      <c r="L293" s="80">
        <f t="shared" si="84"/>
        <v>10.585241730279899</v>
      </c>
      <c r="M293" s="150"/>
      <c r="N293" s="150"/>
    </row>
    <row r="294" spans="1:14" s="4" customFormat="1" ht="15" customHeight="1" x14ac:dyDescent="0.15">
      <c r="A294" s="248"/>
      <c r="B294" s="216"/>
      <c r="C294" s="218" t="s">
        <v>57</v>
      </c>
      <c r="D294" s="79">
        <v>536</v>
      </c>
      <c r="E294" s="79">
        <v>612</v>
      </c>
      <c r="F294" s="79">
        <v>538</v>
      </c>
      <c r="G294" s="93">
        <v>197</v>
      </c>
      <c r="H294" s="79">
        <v>120</v>
      </c>
      <c r="I294" s="133">
        <v>54</v>
      </c>
      <c r="J294" s="97">
        <f t="shared" si="82"/>
        <v>1148</v>
      </c>
      <c r="K294" s="79">
        <f t="shared" si="83"/>
        <v>538</v>
      </c>
      <c r="L294" s="79">
        <f t="shared" si="84"/>
        <v>317</v>
      </c>
      <c r="M294" s="181"/>
      <c r="N294" s="181"/>
    </row>
    <row r="295" spans="1:14" s="3" customFormat="1" ht="15" customHeight="1" x14ac:dyDescent="0.15">
      <c r="A295" s="248"/>
      <c r="B295" s="217"/>
      <c r="C295" s="220"/>
      <c r="D295" s="80">
        <f t="shared" ref="D295:I295" si="87">+D294/SUM($D294:$I294)*100</f>
        <v>26.05736509479825</v>
      </c>
      <c r="E295" s="80">
        <f t="shared" si="87"/>
        <v>29.75206611570248</v>
      </c>
      <c r="F295" s="80">
        <f t="shared" si="87"/>
        <v>26.154594069032573</v>
      </c>
      <c r="G295" s="115">
        <f t="shared" si="87"/>
        <v>9.5770539620807007</v>
      </c>
      <c r="H295" s="80">
        <f t="shared" si="87"/>
        <v>5.8337384540593096</v>
      </c>
      <c r="I295" s="134">
        <f t="shared" si="87"/>
        <v>2.6251823043266893</v>
      </c>
      <c r="J295" s="145">
        <f t="shared" si="82"/>
        <v>55.809431210500733</v>
      </c>
      <c r="K295" s="80">
        <f t="shared" si="83"/>
        <v>26.154594069032573</v>
      </c>
      <c r="L295" s="80">
        <f t="shared" si="84"/>
        <v>15.41079241614001</v>
      </c>
      <c r="M295" s="150"/>
      <c r="N295" s="150"/>
    </row>
    <row r="296" spans="1:14" s="3" customFormat="1" ht="22.5" customHeight="1" x14ac:dyDescent="0.15">
      <c r="A296" s="33"/>
      <c r="B296" s="44"/>
      <c r="C296" s="13"/>
      <c r="D296" s="102"/>
      <c r="E296" s="102"/>
      <c r="F296" s="102"/>
      <c r="G296" s="102"/>
      <c r="H296" s="102"/>
      <c r="I296" s="102"/>
      <c r="J296" s="82"/>
      <c r="K296" s="102"/>
      <c r="L296" s="102"/>
      <c r="M296" s="150"/>
      <c r="N296" s="150"/>
    </row>
    <row r="297" spans="1:14" s="2" customFormat="1" ht="24" customHeight="1" x14ac:dyDescent="0.15">
      <c r="A297" s="204" t="s">
        <v>169</v>
      </c>
      <c r="B297" s="204"/>
      <c r="C297" s="70"/>
      <c r="D297" s="70"/>
      <c r="E297" s="70"/>
      <c r="F297" s="70"/>
      <c r="G297" s="126"/>
      <c r="H297" s="126"/>
      <c r="I297" s="126"/>
      <c r="J297" s="126"/>
      <c r="K297" s="126"/>
      <c r="L297" s="126"/>
      <c r="M297" s="180"/>
      <c r="N297" s="180"/>
    </row>
    <row r="298" spans="1:14" s="3" customFormat="1" ht="15" customHeight="1" x14ac:dyDescent="0.15">
      <c r="A298" s="206" t="s">
        <v>85</v>
      </c>
      <c r="B298" s="207"/>
      <c r="C298" s="210" t="s">
        <v>42</v>
      </c>
      <c r="D298" s="12">
        <v>1</v>
      </c>
      <c r="E298" s="12">
        <v>2</v>
      </c>
      <c r="F298" s="12">
        <v>3</v>
      </c>
      <c r="G298" s="12">
        <v>4</v>
      </c>
      <c r="H298" s="12">
        <v>5</v>
      </c>
      <c r="I298" s="212" t="s">
        <v>23</v>
      </c>
      <c r="J298" s="164" t="s">
        <v>4</v>
      </c>
      <c r="K298" s="12">
        <v>3</v>
      </c>
      <c r="L298" s="12" t="s">
        <v>7</v>
      </c>
      <c r="M298" s="150"/>
      <c r="N298" s="150"/>
    </row>
    <row r="299" spans="1:14" s="3" customFormat="1" ht="32.1" customHeight="1" x14ac:dyDescent="0.15">
      <c r="A299" s="208"/>
      <c r="B299" s="209"/>
      <c r="C299" s="211"/>
      <c r="D299" s="47" t="s">
        <v>35</v>
      </c>
      <c r="E299" s="47" t="s">
        <v>144</v>
      </c>
      <c r="F299" s="47" t="s">
        <v>29</v>
      </c>
      <c r="G299" s="47" t="s">
        <v>137</v>
      </c>
      <c r="H299" s="47" t="s">
        <v>21</v>
      </c>
      <c r="I299" s="213"/>
      <c r="J299" s="42" t="s">
        <v>35</v>
      </c>
      <c r="K299" s="47" t="s">
        <v>29</v>
      </c>
      <c r="L299" s="47" t="s">
        <v>21</v>
      </c>
      <c r="M299" s="150"/>
      <c r="N299" s="150"/>
    </row>
    <row r="300" spans="1:14" s="4" customFormat="1" ht="15" customHeight="1" x14ac:dyDescent="0.15">
      <c r="A300" s="248" t="s">
        <v>106</v>
      </c>
      <c r="B300" s="240" t="s">
        <v>318</v>
      </c>
      <c r="C300" s="210" t="s">
        <v>267</v>
      </c>
      <c r="D300" s="79">
        <v>208</v>
      </c>
      <c r="E300" s="79">
        <v>707</v>
      </c>
      <c r="F300" s="79">
        <v>669</v>
      </c>
      <c r="G300" s="93">
        <v>203</v>
      </c>
      <c r="H300" s="79">
        <v>72</v>
      </c>
      <c r="I300" s="133">
        <v>24</v>
      </c>
      <c r="J300" s="97">
        <f t="shared" ref="J300:J305" si="88">+D300+E300</f>
        <v>915</v>
      </c>
      <c r="K300" s="79">
        <f t="shared" ref="K300:K305" si="89">+F300</f>
        <v>669</v>
      </c>
      <c r="L300" s="79">
        <f t="shared" ref="L300:L305" si="90">+G300+H300</f>
        <v>275</v>
      </c>
      <c r="M300" s="181"/>
      <c r="N300" s="181"/>
    </row>
    <row r="301" spans="1:14" s="3" customFormat="1" ht="15" customHeight="1" x14ac:dyDescent="0.15">
      <c r="A301" s="248"/>
      <c r="B301" s="240"/>
      <c r="C301" s="219"/>
      <c r="D301" s="80">
        <f t="shared" ref="D301:I301" si="91">+D300/SUM($D300:$I300)*100</f>
        <v>11.046202867764206</v>
      </c>
      <c r="E301" s="80">
        <f t="shared" si="91"/>
        <v>37.54646840148699</v>
      </c>
      <c r="F301" s="80">
        <f t="shared" si="91"/>
        <v>35.528412108337761</v>
      </c>
      <c r="G301" s="115">
        <f t="shared" si="91"/>
        <v>10.780669144981413</v>
      </c>
      <c r="H301" s="80">
        <f t="shared" si="91"/>
        <v>3.8236856080722257</v>
      </c>
      <c r="I301" s="134">
        <f t="shared" si="91"/>
        <v>1.2745618693574083</v>
      </c>
      <c r="J301" s="145">
        <f t="shared" si="88"/>
        <v>48.592671269251198</v>
      </c>
      <c r="K301" s="80">
        <f t="shared" si="89"/>
        <v>35.528412108337761</v>
      </c>
      <c r="L301" s="80">
        <f t="shared" si="90"/>
        <v>14.604354753053638</v>
      </c>
      <c r="M301" s="150"/>
      <c r="N301" s="150"/>
    </row>
    <row r="302" spans="1:14" s="4" customFormat="1" ht="15" customHeight="1" x14ac:dyDescent="0.15">
      <c r="A302" s="248"/>
      <c r="B302" s="240"/>
      <c r="C302" s="210" t="s">
        <v>211</v>
      </c>
      <c r="D302" s="79">
        <v>168</v>
      </c>
      <c r="E302" s="79">
        <v>652</v>
      </c>
      <c r="F302" s="79">
        <v>789</v>
      </c>
      <c r="G302" s="93">
        <v>213</v>
      </c>
      <c r="H302" s="79">
        <v>78</v>
      </c>
      <c r="I302" s="133">
        <v>65</v>
      </c>
      <c r="J302" s="97">
        <f t="shared" si="88"/>
        <v>820</v>
      </c>
      <c r="K302" s="79">
        <f t="shared" si="89"/>
        <v>789</v>
      </c>
      <c r="L302" s="79">
        <f t="shared" si="90"/>
        <v>291</v>
      </c>
      <c r="M302" s="181"/>
      <c r="N302" s="181"/>
    </row>
    <row r="303" spans="1:14" s="3" customFormat="1" ht="15" customHeight="1" x14ac:dyDescent="0.15">
      <c r="A303" s="248"/>
      <c r="B303" s="240"/>
      <c r="C303" s="219"/>
      <c r="D303" s="80">
        <f t="shared" ref="D303:I303" si="92">+D302/SUM($D302:$I302)*100</f>
        <v>8.5496183206106871</v>
      </c>
      <c r="E303" s="80">
        <f t="shared" si="92"/>
        <v>33.180661577608141</v>
      </c>
      <c r="F303" s="80">
        <f t="shared" si="92"/>
        <v>40.152671755725187</v>
      </c>
      <c r="G303" s="115">
        <f t="shared" si="92"/>
        <v>10.839694656488549</v>
      </c>
      <c r="H303" s="80">
        <f t="shared" si="92"/>
        <v>3.9694656488549618</v>
      </c>
      <c r="I303" s="134">
        <f t="shared" si="92"/>
        <v>3.3078880407124678</v>
      </c>
      <c r="J303" s="145">
        <f t="shared" si="88"/>
        <v>41.730279898218825</v>
      </c>
      <c r="K303" s="80">
        <f t="shared" si="89"/>
        <v>40.152671755725187</v>
      </c>
      <c r="L303" s="80">
        <f t="shared" si="90"/>
        <v>14.809160305343511</v>
      </c>
      <c r="M303" s="150"/>
      <c r="N303" s="150"/>
    </row>
    <row r="304" spans="1:14" s="4" customFormat="1" ht="15" customHeight="1" x14ac:dyDescent="0.15">
      <c r="A304" s="248"/>
      <c r="B304" s="240"/>
      <c r="C304" s="218" t="s">
        <v>57</v>
      </c>
      <c r="D304" s="79">
        <v>164</v>
      </c>
      <c r="E304" s="79">
        <v>676</v>
      </c>
      <c r="F304" s="79">
        <v>802</v>
      </c>
      <c r="G304" s="93">
        <v>196</v>
      </c>
      <c r="H304" s="79">
        <v>71</v>
      </c>
      <c r="I304" s="133">
        <v>148</v>
      </c>
      <c r="J304" s="97">
        <f t="shared" si="88"/>
        <v>840</v>
      </c>
      <c r="K304" s="79">
        <f t="shared" si="89"/>
        <v>802</v>
      </c>
      <c r="L304" s="79">
        <f t="shared" si="90"/>
        <v>267</v>
      </c>
      <c r="M304" s="181"/>
      <c r="N304" s="181"/>
    </row>
    <row r="305" spans="1:14" s="3" customFormat="1" ht="15" customHeight="1" x14ac:dyDescent="0.15">
      <c r="A305" s="248"/>
      <c r="B305" s="240"/>
      <c r="C305" s="220"/>
      <c r="D305" s="80">
        <f t="shared" ref="D305:I305" si="93">+D304/SUM($D304:$I304)*100</f>
        <v>7.9727758872143895</v>
      </c>
      <c r="E305" s="80">
        <f t="shared" si="93"/>
        <v>32.863393291200779</v>
      </c>
      <c r="F305" s="80">
        <f t="shared" si="93"/>
        <v>38.988818667963052</v>
      </c>
      <c r="G305" s="115">
        <f t="shared" si="93"/>
        <v>9.5284394749635393</v>
      </c>
      <c r="H305" s="80">
        <f t="shared" si="93"/>
        <v>3.4516285853184248</v>
      </c>
      <c r="I305" s="134">
        <f t="shared" si="93"/>
        <v>7.1949440933398154</v>
      </c>
      <c r="J305" s="145">
        <f t="shared" si="88"/>
        <v>40.836169178415169</v>
      </c>
      <c r="K305" s="80">
        <f t="shared" si="89"/>
        <v>38.988818667963052</v>
      </c>
      <c r="L305" s="80">
        <f t="shared" si="90"/>
        <v>12.980068060281964</v>
      </c>
      <c r="M305" s="150"/>
      <c r="N305" s="150"/>
    </row>
    <row r="306" spans="1:14" s="3" customFormat="1" ht="22.5" customHeight="1" x14ac:dyDescent="0.15">
      <c r="A306" s="19"/>
      <c r="B306" s="44"/>
      <c r="C306" s="13"/>
      <c r="D306" s="86"/>
      <c r="E306" s="86"/>
      <c r="F306" s="86"/>
      <c r="G306" s="118"/>
      <c r="H306" s="118"/>
      <c r="I306" s="118"/>
      <c r="J306" s="118"/>
      <c r="K306" s="118"/>
      <c r="L306" s="118"/>
      <c r="M306" s="150"/>
      <c r="N306" s="150"/>
    </row>
    <row r="307" spans="1:14" s="2" customFormat="1" ht="24" customHeight="1" x14ac:dyDescent="0.15">
      <c r="A307" s="204" t="s">
        <v>161</v>
      </c>
      <c r="B307" s="204"/>
      <c r="C307" s="204"/>
      <c r="D307" s="204"/>
      <c r="E307" s="204"/>
      <c r="F307" s="204"/>
      <c r="G307" s="204"/>
      <c r="H307" s="204"/>
      <c r="I307" s="204"/>
      <c r="J307" s="204"/>
      <c r="K307" s="204"/>
      <c r="L307" s="204"/>
      <c r="M307" s="180"/>
      <c r="N307" s="180"/>
    </row>
    <row r="308" spans="1:14" s="3" customFormat="1" ht="15" customHeight="1" x14ac:dyDescent="0.15">
      <c r="A308" s="206" t="s">
        <v>85</v>
      </c>
      <c r="B308" s="207"/>
      <c r="C308" s="210" t="s">
        <v>42</v>
      </c>
      <c r="D308" s="12">
        <v>1</v>
      </c>
      <c r="E308" s="12">
        <v>2</v>
      </c>
      <c r="F308" s="12">
        <v>3</v>
      </c>
      <c r="G308" s="12">
        <v>4</v>
      </c>
      <c r="H308" s="12">
        <v>5</v>
      </c>
      <c r="I308" s="212" t="s">
        <v>23</v>
      </c>
      <c r="J308" s="164" t="s">
        <v>4</v>
      </c>
      <c r="K308" s="12">
        <v>3</v>
      </c>
      <c r="L308" s="12" t="s">
        <v>7</v>
      </c>
      <c r="M308" s="150"/>
      <c r="N308" s="150"/>
    </row>
    <row r="309" spans="1:14" s="3" customFormat="1" ht="32.1" customHeight="1" x14ac:dyDescent="0.15">
      <c r="A309" s="208"/>
      <c r="B309" s="209"/>
      <c r="C309" s="211"/>
      <c r="D309" s="47" t="s">
        <v>35</v>
      </c>
      <c r="E309" s="47" t="s">
        <v>144</v>
      </c>
      <c r="F309" s="47" t="s">
        <v>29</v>
      </c>
      <c r="G309" s="47" t="s">
        <v>137</v>
      </c>
      <c r="H309" s="47" t="s">
        <v>21</v>
      </c>
      <c r="I309" s="213"/>
      <c r="J309" s="42" t="s">
        <v>35</v>
      </c>
      <c r="K309" s="47" t="s">
        <v>29</v>
      </c>
      <c r="L309" s="47" t="s">
        <v>21</v>
      </c>
      <c r="M309" s="150"/>
      <c r="N309" s="150"/>
    </row>
    <row r="310" spans="1:14" s="4" customFormat="1" ht="15" customHeight="1" x14ac:dyDescent="0.15">
      <c r="A310" s="247" t="s">
        <v>210</v>
      </c>
      <c r="B310" s="215" t="s">
        <v>319</v>
      </c>
      <c r="C310" s="210" t="s">
        <v>267</v>
      </c>
      <c r="D310" s="79">
        <v>161</v>
      </c>
      <c r="E310" s="79">
        <v>743</v>
      </c>
      <c r="F310" s="79">
        <v>703</v>
      </c>
      <c r="G310" s="93">
        <v>172</v>
      </c>
      <c r="H310" s="79">
        <v>85</v>
      </c>
      <c r="I310" s="133">
        <v>19</v>
      </c>
      <c r="J310" s="97">
        <f t="shared" ref="J310:J315" si="94">+D310+E310</f>
        <v>904</v>
      </c>
      <c r="K310" s="79">
        <f t="shared" ref="K310:K315" si="95">+F310</f>
        <v>703</v>
      </c>
      <c r="L310" s="79">
        <f t="shared" ref="L310:L315" si="96">+G310+H310</f>
        <v>257</v>
      </c>
      <c r="M310" s="181"/>
      <c r="N310" s="181"/>
    </row>
    <row r="311" spans="1:14" s="3" customFormat="1" ht="15" customHeight="1" x14ac:dyDescent="0.15">
      <c r="A311" s="248"/>
      <c r="B311" s="216"/>
      <c r="C311" s="219"/>
      <c r="D311" s="80">
        <f t="shared" ref="D311:I311" si="97">+D310/SUM($D310:$I310)*100</f>
        <v>8.5501858736059475</v>
      </c>
      <c r="E311" s="80">
        <f t="shared" si="97"/>
        <v>39.458311205523103</v>
      </c>
      <c r="F311" s="80">
        <f t="shared" si="97"/>
        <v>37.334041423260757</v>
      </c>
      <c r="G311" s="115">
        <f t="shared" si="97"/>
        <v>9.1343600637280939</v>
      </c>
      <c r="H311" s="80">
        <f t="shared" si="97"/>
        <v>4.5140732873074878</v>
      </c>
      <c r="I311" s="134">
        <f t="shared" si="97"/>
        <v>1.0090281465746149</v>
      </c>
      <c r="J311" s="145">
        <f t="shared" si="94"/>
        <v>48.00849707912905</v>
      </c>
      <c r="K311" s="80">
        <f t="shared" si="95"/>
        <v>37.334041423260757</v>
      </c>
      <c r="L311" s="80">
        <f t="shared" si="96"/>
        <v>13.648433351035582</v>
      </c>
      <c r="M311" s="150"/>
      <c r="N311" s="150"/>
    </row>
    <row r="312" spans="1:14" s="4" customFormat="1" ht="15" customHeight="1" x14ac:dyDescent="0.15">
      <c r="A312" s="248"/>
      <c r="B312" s="216"/>
      <c r="C312" s="210" t="s">
        <v>211</v>
      </c>
      <c r="D312" s="79">
        <v>106</v>
      </c>
      <c r="E312" s="79">
        <v>499</v>
      </c>
      <c r="F312" s="79">
        <v>975</v>
      </c>
      <c r="G312" s="93">
        <v>181</v>
      </c>
      <c r="H312" s="79">
        <v>86</v>
      </c>
      <c r="I312" s="133">
        <v>118</v>
      </c>
      <c r="J312" s="97">
        <f t="shared" si="94"/>
        <v>605</v>
      </c>
      <c r="K312" s="79">
        <f t="shared" si="95"/>
        <v>975</v>
      </c>
      <c r="L312" s="79">
        <f t="shared" si="96"/>
        <v>267</v>
      </c>
      <c r="M312" s="181"/>
      <c r="N312" s="181"/>
    </row>
    <row r="313" spans="1:14" s="3" customFormat="1" ht="15" customHeight="1" x14ac:dyDescent="0.15">
      <c r="A313" s="248"/>
      <c r="B313" s="216"/>
      <c r="C313" s="219"/>
      <c r="D313" s="80">
        <f t="shared" ref="D313:I313" si="98">+D312/SUM($D312:$I312)*100</f>
        <v>5.3944020356234104</v>
      </c>
      <c r="E313" s="80">
        <f t="shared" si="98"/>
        <v>25.394402035623408</v>
      </c>
      <c r="F313" s="80">
        <f t="shared" si="98"/>
        <v>49.618320610687022</v>
      </c>
      <c r="G313" s="115">
        <f t="shared" si="98"/>
        <v>9.2111959287531811</v>
      </c>
      <c r="H313" s="80">
        <f t="shared" si="98"/>
        <v>4.3765903307888046</v>
      </c>
      <c r="I313" s="134">
        <f t="shared" si="98"/>
        <v>6.005089058524173</v>
      </c>
      <c r="J313" s="145">
        <f t="shared" si="94"/>
        <v>30.788804071246819</v>
      </c>
      <c r="K313" s="80">
        <f t="shared" si="95"/>
        <v>49.618320610687022</v>
      </c>
      <c r="L313" s="80">
        <f t="shared" si="96"/>
        <v>13.587786259541986</v>
      </c>
      <c r="M313" s="150"/>
      <c r="N313" s="150"/>
    </row>
    <row r="314" spans="1:14" s="4" customFormat="1" ht="15" customHeight="1" x14ac:dyDescent="0.15">
      <c r="A314" s="248"/>
      <c r="B314" s="216"/>
      <c r="C314" s="218" t="s">
        <v>57</v>
      </c>
      <c r="D314" s="79">
        <v>103</v>
      </c>
      <c r="E314" s="79">
        <v>496</v>
      </c>
      <c r="F314" s="79">
        <v>1068</v>
      </c>
      <c r="G314" s="93">
        <v>181</v>
      </c>
      <c r="H314" s="79">
        <v>63</v>
      </c>
      <c r="I314" s="133">
        <v>146</v>
      </c>
      <c r="J314" s="97">
        <f t="shared" si="94"/>
        <v>599</v>
      </c>
      <c r="K314" s="79">
        <f t="shared" si="95"/>
        <v>1068</v>
      </c>
      <c r="L314" s="79">
        <f t="shared" si="96"/>
        <v>244</v>
      </c>
      <c r="M314" s="181"/>
      <c r="N314" s="181"/>
    </row>
    <row r="315" spans="1:14" s="3" customFormat="1" ht="15" customHeight="1" x14ac:dyDescent="0.15">
      <c r="A315" s="248"/>
      <c r="B315" s="217"/>
      <c r="C315" s="220"/>
      <c r="D315" s="80">
        <f t="shared" ref="D315:I315" si="99">+D314/SUM($D314:$I314)*100</f>
        <v>5.0072921730675741</v>
      </c>
      <c r="E315" s="80">
        <f t="shared" si="99"/>
        <v>24.112785610111814</v>
      </c>
      <c r="F315" s="80">
        <f t="shared" si="99"/>
        <v>51.920272241127854</v>
      </c>
      <c r="G315" s="115">
        <f t="shared" si="99"/>
        <v>8.7992221682061249</v>
      </c>
      <c r="H315" s="80">
        <f t="shared" si="99"/>
        <v>3.0627126883811377</v>
      </c>
      <c r="I315" s="134">
        <f t="shared" si="99"/>
        <v>7.0977151191054935</v>
      </c>
      <c r="J315" s="145">
        <f t="shared" si="94"/>
        <v>29.12007778317939</v>
      </c>
      <c r="K315" s="80">
        <f t="shared" si="95"/>
        <v>51.920272241127854</v>
      </c>
      <c r="L315" s="80">
        <f t="shared" si="96"/>
        <v>11.861934856587263</v>
      </c>
      <c r="M315" s="150"/>
      <c r="N315" s="150"/>
    </row>
    <row r="316" spans="1:14" s="3" customFormat="1" ht="22.5" customHeight="1" x14ac:dyDescent="0.15">
      <c r="A316" s="19"/>
      <c r="B316" s="44"/>
      <c r="C316" s="13"/>
      <c r="D316" s="86"/>
      <c r="E316" s="86"/>
      <c r="F316" s="86"/>
      <c r="G316" s="118"/>
      <c r="H316" s="118"/>
      <c r="I316" s="118"/>
      <c r="J316" s="118"/>
      <c r="K316" s="118"/>
      <c r="L316" s="118"/>
      <c r="M316" s="150"/>
      <c r="N316" s="150"/>
    </row>
    <row r="317" spans="1:14" s="2" customFormat="1" ht="24" customHeight="1" x14ac:dyDescent="0.15">
      <c r="A317" s="204" t="s">
        <v>170</v>
      </c>
      <c r="B317" s="204"/>
      <c r="C317" s="204"/>
      <c r="D317" s="204"/>
      <c r="E317" s="204"/>
      <c r="F317" s="204"/>
      <c r="G317" s="204"/>
      <c r="H317" s="204"/>
      <c r="I317" s="204"/>
      <c r="J317" s="204"/>
      <c r="K317" s="204"/>
      <c r="L317" s="204"/>
      <c r="M317" s="180"/>
      <c r="N317" s="180"/>
    </row>
    <row r="318" spans="1:14" s="3" customFormat="1" ht="15" customHeight="1" x14ac:dyDescent="0.15">
      <c r="A318" s="206" t="s">
        <v>85</v>
      </c>
      <c r="B318" s="207"/>
      <c r="C318" s="210" t="s">
        <v>42</v>
      </c>
      <c r="D318" s="12">
        <v>1</v>
      </c>
      <c r="E318" s="12">
        <v>2</v>
      </c>
      <c r="F318" s="12">
        <v>3</v>
      </c>
      <c r="G318" s="12">
        <v>4</v>
      </c>
      <c r="H318" s="12">
        <v>5</v>
      </c>
      <c r="I318" s="212" t="s">
        <v>23</v>
      </c>
      <c r="J318" s="164" t="s">
        <v>4</v>
      </c>
      <c r="K318" s="12">
        <v>3</v>
      </c>
      <c r="L318" s="12" t="s">
        <v>7</v>
      </c>
      <c r="M318" s="150"/>
      <c r="N318" s="150"/>
    </row>
    <row r="319" spans="1:14" s="3" customFormat="1" ht="32.1" customHeight="1" x14ac:dyDescent="0.15">
      <c r="A319" s="241"/>
      <c r="B319" s="209"/>
      <c r="C319" s="211"/>
      <c r="D319" s="48" t="s">
        <v>14</v>
      </c>
      <c r="E319" s="48" t="s">
        <v>10</v>
      </c>
      <c r="F319" s="48" t="s">
        <v>29</v>
      </c>
      <c r="G319" s="48" t="s">
        <v>11</v>
      </c>
      <c r="H319" s="48" t="s">
        <v>135</v>
      </c>
      <c r="I319" s="213"/>
      <c r="J319" s="166" t="s">
        <v>25</v>
      </c>
      <c r="K319" s="47" t="s">
        <v>29</v>
      </c>
      <c r="L319" s="47" t="s">
        <v>16</v>
      </c>
      <c r="M319" s="150"/>
      <c r="N319" s="150"/>
    </row>
    <row r="320" spans="1:14" s="3" customFormat="1" ht="15" customHeight="1" x14ac:dyDescent="0.15">
      <c r="A320" s="210" t="s">
        <v>141</v>
      </c>
      <c r="B320" s="215" t="s">
        <v>320</v>
      </c>
      <c r="C320" s="210" t="s">
        <v>267</v>
      </c>
      <c r="D320" s="77">
        <v>147</v>
      </c>
      <c r="E320" s="77">
        <v>512</v>
      </c>
      <c r="F320" s="77">
        <v>514</v>
      </c>
      <c r="G320" s="77">
        <v>377</v>
      </c>
      <c r="H320" s="77">
        <v>312</v>
      </c>
      <c r="I320" s="139">
        <v>21</v>
      </c>
      <c r="J320" s="97">
        <f t="shared" ref="J320:J329" si="100">+D320+E320</f>
        <v>659</v>
      </c>
      <c r="K320" s="79">
        <f t="shared" ref="K320:K329" si="101">+F320</f>
        <v>514</v>
      </c>
      <c r="L320" s="79">
        <f t="shared" ref="L320:L329" si="102">+G320+H320</f>
        <v>689</v>
      </c>
      <c r="M320" s="150"/>
      <c r="N320" s="150"/>
    </row>
    <row r="321" spans="1:14" s="3" customFormat="1" ht="15" customHeight="1" x14ac:dyDescent="0.15">
      <c r="A321" s="211"/>
      <c r="B321" s="216"/>
      <c r="C321" s="219"/>
      <c r="D321" s="80">
        <f t="shared" ref="D321:I321" si="103">+D320/SUM($D320:$I320)*100</f>
        <v>7.8066914498141262</v>
      </c>
      <c r="E321" s="80">
        <f t="shared" si="103"/>
        <v>27.190653212958043</v>
      </c>
      <c r="F321" s="80">
        <f t="shared" si="103"/>
        <v>27.296866702071164</v>
      </c>
      <c r="G321" s="115">
        <f t="shared" si="103"/>
        <v>20.021242697822622</v>
      </c>
      <c r="H321" s="80">
        <f t="shared" si="103"/>
        <v>16.569304301646309</v>
      </c>
      <c r="I321" s="134">
        <f t="shared" si="103"/>
        <v>1.1152416356877324</v>
      </c>
      <c r="J321" s="145">
        <f t="shared" si="100"/>
        <v>34.997344662772171</v>
      </c>
      <c r="K321" s="80">
        <f t="shared" si="101"/>
        <v>27.296866702071164</v>
      </c>
      <c r="L321" s="80">
        <f t="shared" si="102"/>
        <v>36.590546999468927</v>
      </c>
      <c r="M321" s="150"/>
      <c r="N321" s="150"/>
    </row>
    <row r="322" spans="1:14" s="4" customFormat="1" ht="15" customHeight="1" x14ac:dyDescent="0.15">
      <c r="A322" s="211"/>
      <c r="B322" s="216"/>
      <c r="C322" s="210" t="s">
        <v>211</v>
      </c>
      <c r="D322" s="79">
        <v>77</v>
      </c>
      <c r="E322" s="79">
        <v>341</v>
      </c>
      <c r="F322" s="79">
        <v>539</v>
      </c>
      <c r="G322" s="93">
        <v>566</v>
      </c>
      <c r="H322" s="79">
        <v>391</v>
      </c>
      <c r="I322" s="133">
        <v>51</v>
      </c>
      <c r="J322" s="97">
        <f t="shared" si="100"/>
        <v>418</v>
      </c>
      <c r="K322" s="79">
        <f t="shared" si="101"/>
        <v>539</v>
      </c>
      <c r="L322" s="79">
        <f t="shared" si="102"/>
        <v>957</v>
      </c>
      <c r="M322" s="181"/>
      <c r="N322" s="181"/>
    </row>
    <row r="323" spans="1:14" s="3" customFormat="1" ht="15" customHeight="1" x14ac:dyDescent="0.15">
      <c r="A323" s="219"/>
      <c r="B323" s="217"/>
      <c r="C323" s="219"/>
      <c r="D323" s="80">
        <f t="shared" ref="D323:I323" si="104">+D322/SUM($D322:$I322)*100</f>
        <v>3.9185750636132317</v>
      </c>
      <c r="E323" s="80">
        <f t="shared" si="104"/>
        <v>17.353689567430024</v>
      </c>
      <c r="F323" s="80">
        <f t="shared" si="104"/>
        <v>27.430025445292621</v>
      </c>
      <c r="G323" s="115">
        <f t="shared" si="104"/>
        <v>28.804071246819341</v>
      </c>
      <c r="H323" s="80">
        <f t="shared" si="104"/>
        <v>19.898218829516541</v>
      </c>
      <c r="I323" s="134">
        <f t="shared" si="104"/>
        <v>2.5954198473282442</v>
      </c>
      <c r="J323" s="145">
        <f t="shared" si="100"/>
        <v>21.272264631043257</v>
      </c>
      <c r="K323" s="80">
        <f t="shared" si="101"/>
        <v>27.430025445292621</v>
      </c>
      <c r="L323" s="80">
        <f t="shared" si="102"/>
        <v>48.702290076335885</v>
      </c>
      <c r="M323" s="150"/>
      <c r="N323" s="150"/>
    </row>
    <row r="324" spans="1:14" s="4" customFormat="1" ht="15" customHeight="1" x14ac:dyDescent="0.15">
      <c r="A324" s="247" t="s">
        <v>212</v>
      </c>
      <c r="B324" s="240" t="s">
        <v>298</v>
      </c>
      <c r="C324" s="210" t="s">
        <v>267</v>
      </c>
      <c r="D324" s="79">
        <v>115</v>
      </c>
      <c r="E324" s="79">
        <v>479</v>
      </c>
      <c r="F324" s="79">
        <v>425</v>
      </c>
      <c r="G324" s="93">
        <v>443</v>
      </c>
      <c r="H324" s="79">
        <v>386</v>
      </c>
      <c r="I324" s="133">
        <v>35</v>
      </c>
      <c r="J324" s="97">
        <f t="shared" si="100"/>
        <v>594</v>
      </c>
      <c r="K324" s="79">
        <f t="shared" si="101"/>
        <v>425</v>
      </c>
      <c r="L324" s="79">
        <f t="shared" si="102"/>
        <v>829</v>
      </c>
      <c r="M324" s="181"/>
      <c r="N324" s="181"/>
    </row>
    <row r="325" spans="1:14" s="3" customFormat="1" ht="15" customHeight="1" x14ac:dyDescent="0.15">
      <c r="A325" s="248"/>
      <c r="B325" s="240"/>
      <c r="C325" s="219"/>
      <c r="D325" s="80">
        <f t="shared" ref="D325:I325" si="105">+D324/SUM($D324:$I324)*100</f>
        <v>6.1072756240042487</v>
      </c>
      <c r="E325" s="80">
        <f t="shared" si="105"/>
        <v>25.438130642591609</v>
      </c>
      <c r="F325" s="80">
        <f t="shared" si="105"/>
        <v>22.570366436537441</v>
      </c>
      <c r="G325" s="115">
        <f t="shared" si="105"/>
        <v>23.526287838555497</v>
      </c>
      <c r="H325" s="80">
        <f t="shared" si="105"/>
        <v>20.499203398831654</v>
      </c>
      <c r="I325" s="134">
        <f t="shared" si="105"/>
        <v>1.8587360594795539</v>
      </c>
      <c r="J325" s="145">
        <f t="shared" si="100"/>
        <v>31.545406266595858</v>
      </c>
      <c r="K325" s="80">
        <f t="shared" si="101"/>
        <v>22.570366436537441</v>
      </c>
      <c r="L325" s="80">
        <f t="shared" si="102"/>
        <v>44.025491237387151</v>
      </c>
      <c r="M325" s="150"/>
      <c r="N325" s="150"/>
    </row>
    <row r="326" spans="1:14" s="4" customFormat="1" ht="15" customHeight="1" x14ac:dyDescent="0.15">
      <c r="A326" s="248"/>
      <c r="B326" s="240"/>
      <c r="C326" s="210" t="s">
        <v>211</v>
      </c>
      <c r="D326" s="79">
        <v>81</v>
      </c>
      <c r="E326" s="79">
        <v>342</v>
      </c>
      <c r="F326" s="79">
        <v>362</v>
      </c>
      <c r="G326" s="93">
        <v>527</v>
      </c>
      <c r="H326" s="79">
        <v>591</v>
      </c>
      <c r="I326" s="133">
        <v>62</v>
      </c>
      <c r="J326" s="97">
        <f t="shared" si="100"/>
        <v>423</v>
      </c>
      <c r="K326" s="79">
        <f t="shared" si="101"/>
        <v>362</v>
      </c>
      <c r="L326" s="79">
        <f t="shared" si="102"/>
        <v>1118</v>
      </c>
      <c r="M326" s="181"/>
      <c r="N326" s="181"/>
    </row>
    <row r="327" spans="1:14" s="3" customFormat="1" ht="15" customHeight="1" x14ac:dyDescent="0.15">
      <c r="A327" s="248"/>
      <c r="B327" s="240"/>
      <c r="C327" s="219"/>
      <c r="D327" s="80">
        <f t="shared" ref="D327:I327" si="106">+D326/SUM($D326:$I326)*100</f>
        <v>4.1221374045801529</v>
      </c>
      <c r="E327" s="80">
        <f t="shared" si="106"/>
        <v>17.404580152671755</v>
      </c>
      <c r="F327" s="80">
        <f t="shared" si="106"/>
        <v>18.422391857506362</v>
      </c>
      <c r="G327" s="115">
        <f t="shared" si="106"/>
        <v>26.819338422391859</v>
      </c>
      <c r="H327" s="80">
        <f t="shared" si="106"/>
        <v>30.076335877862597</v>
      </c>
      <c r="I327" s="134">
        <f t="shared" si="106"/>
        <v>3.1552162849872771</v>
      </c>
      <c r="J327" s="145">
        <f t="shared" si="100"/>
        <v>21.526717557251906</v>
      </c>
      <c r="K327" s="80">
        <f t="shared" si="101"/>
        <v>18.422391857506362</v>
      </c>
      <c r="L327" s="80">
        <f t="shared" si="102"/>
        <v>56.895674300254456</v>
      </c>
      <c r="M327" s="150"/>
      <c r="N327" s="150"/>
    </row>
    <row r="328" spans="1:14" s="4" customFormat="1" ht="15" customHeight="1" x14ac:dyDescent="0.15">
      <c r="A328" s="248"/>
      <c r="B328" s="240"/>
      <c r="C328" s="218" t="s">
        <v>57</v>
      </c>
      <c r="D328" s="79">
        <v>45</v>
      </c>
      <c r="E328" s="79">
        <v>269</v>
      </c>
      <c r="F328" s="79">
        <v>441</v>
      </c>
      <c r="G328" s="93">
        <v>666</v>
      </c>
      <c r="H328" s="79">
        <v>565</v>
      </c>
      <c r="I328" s="133">
        <v>71</v>
      </c>
      <c r="J328" s="97">
        <f t="shared" si="100"/>
        <v>314</v>
      </c>
      <c r="K328" s="79">
        <f t="shared" si="101"/>
        <v>441</v>
      </c>
      <c r="L328" s="79">
        <f t="shared" si="102"/>
        <v>1231</v>
      </c>
      <c r="M328" s="181"/>
      <c r="N328" s="181"/>
    </row>
    <row r="329" spans="1:14" s="3" customFormat="1" ht="15" customHeight="1" x14ac:dyDescent="0.15">
      <c r="A329" s="248"/>
      <c r="B329" s="240"/>
      <c r="C329" s="220"/>
      <c r="D329" s="80">
        <f t="shared" ref="D329:I329" si="107">+D328/SUM($D328:$I328)*100</f>
        <v>2.1876519202722413</v>
      </c>
      <c r="E329" s="80">
        <f t="shared" si="107"/>
        <v>13.077297034516286</v>
      </c>
      <c r="F329" s="80">
        <f t="shared" si="107"/>
        <v>21.438988818667962</v>
      </c>
      <c r="G329" s="115">
        <f t="shared" si="107"/>
        <v>32.377248420029169</v>
      </c>
      <c r="H329" s="80">
        <f t="shared" si="107"/>
        <v>27.467185221195916</v>
      </c>
      <c r="I329" s="134">
        <f t="shared" si="107"/>
        <v>3.4516285853184248</v>
      </c>
      <c r="J329" s="145">
        <f t="shared" si="100"/>
        <v>15.264948954788528</v>
      </c>
      <c r="K329" s="80">
        <f t="shared" si="101"/>
        <v>21.438988818667962</v>
      </c>
      <c r="L329" s="80">
        <f t="shared" si="102"/>
        <v>59.844433641225081</v>
      </c>
      <c r="M329" s="150"/>
      <c r="N329" s="150"/>
    </row>
    <row r="330" spans="1:14" s="3" customFormat="1" ht="22.5" customHeight="1" x14ac:dyDescent="0.15">
      <c r="A330" s="13"/>
      <c r="B330" s="44"/>
      <c r="C330" s="14"/>
      <c r="D330" s="81"/>
      <c r="E330" s="81"/>
      <c r="F330" s="81"/>
      <c r="G330" s="81"/>
      <c r="H330" s="81"/>
      <c r="I330" s="81"/>
      <c r="J330" s="81"/>
      <c r="K330" s="81"/>
      <c r="L330" s="81"/>
      <c r="M330" s="150"/>
      <c r="N330" s="150"/>
    </row>
    <row r="331" spans="1:14" s="2" customFormat="1" ht="24" customHeight="1" x14ac:dyDescent="0.15">
      <c r="A331" s="204" t="s">
        <v>172</v>
      </c>
      <c r="B331" s="204"/>
      <c r="C331" s="204"/>
      <c r="D331" s="204"/>
      <c r="E331" s="204"/>
      <c r="F331" s="204"/>
      <c r="G331" s="204"/>
      <c r="H331" s="204"/>
      <c r="I331" s="204"/>
      <c r="J331" s="204"/>
      <c r="K331" s="204"/>
      <c r="L331" s="204"/>
      <c r="M331" s="180"/>
      <c r="N331" s="180"/>
    </row>
    <row r="332" spans="1:14" s="3" customFormat="1" ht="15" customHeight="1" x14ac:dyDescent="0.15">
      <c r="A332" s="206" t="s">
        <v>85</v>
      </c>
      <c r="B332" s="207"/>
      <c r="C332" s="210" t="s">
        <v>42</v>
      </c>
      <c r="D332" s="12">
        <v>1</v>
      </c>
      <c r="E332" s="12">
        <v>2</v>
      </c>
      <c r="F332" s="12">
        <v>3</v>
      </c>
      <c r="G332" s="12">
        <v>4</v>
      </c>
      <c r="H332" s="12">
        <v>5</v>
      </c>
      <c r="I332" s="212" t="s">
        <v>23</v>
      </c>
      <c r="J332" s="142" t="s">
        <v>4</v>
      </c>
      <c r="K332" s="12">
        <v>3</v>
      </c>
      <c r="L332" s="12" t="s">
        <v>7</v>
      </c>
      <c r="M332" s="150"/>
      <c r="N332" s="150"/>
    </row>
    <row r="333" spans="1:14" s="3" customFormat="1" ht="32.1" customHeight="1" x14ac:dyDescent="0.15">
      <c r="A333" s="208"/>
      <c r="B333" s="209"/>
      <c r="C333" s="219"/>
      <c r="D333" s="48" t="s">
        <v>14</v>
      </c>
      <c r="E333" s="48" t="s">
        <v>10</v>
      </c>
      <c r="F333" s="48" t="s">
        <v>29</v>
      </c>
      <c r="G333" s="48" t="s">
        <v>11</v>
      </c>
      <c r="H333" s="48" t="s">
        <v>135</v>
      </c>
      <c r="I333" s="213"/>
      <c r="J333" s="43" t="s">
        <v>25</v>
      </c>
      <c r="K333" s="48" t="s">
        <v>29</v>
      </c>
      <c r="L333" s="48" t="s">
        <v>16</v>
      </c>
      <c r="M333" s="150"/>
      <c r="N333" s="150"/>
    </row>
    <row r="334" spans="1:14" s="3" customFormat="1" ht="15" customHeight="1" x14ac:dyDescent="0.15">
      <c r="A334" s="240" t="s">
        <v>213</v>
      </c>
      <c r="B334" s="240" t="s">
        <v>352</v>
      </c>
      <c r="C334" s="210" t="s">
        <v>267</v>
      </c>
      <c r="D334" s="79">
        <v>294</v>
      </c>
      <c r="E334" s="79">
        <v>713</v>
      </c>
      <c r="F334" s="79">
        <v>596</v>
      </c>
      <c r="G334" s="93">
        <v>153</v>
      </c>
      <c r="H334" s="79">
        <v>106</v>
      </c>
      <c r="I334" s="133">
        <v>21</v>
      </c>
      <c r="J334" s="97">
        <f t="shared" ref="J334:J339" si="108">+D334+E334</f>
        <v>1007</v>
      </c>
      <c r="K334" s="79">
        <f t="shared" ref="K334:K339" si="109">+F334</f>
        <v>596</v>
      </c>
      <c r="L334" s="79">
        <f t="shared" ref="L334:L339" si="110">+G334+H334</f>
        <v>259</v>
      </c>
      <c r="M334" s="150"/>
      <c r="N334" s="150"/>
    </row>
    <row r="335" spans="1:14" s="3" customFormat="1" ht="15" customHeight="1" x14ac:dyDescent="0.15">
      <c r="A335" s="240"/>
      <c r="B335" s="240"/>
      <c r="C335" s="219"/>
      <c r="D335" s="80">
        <f t="shared" ref="D335:I335" si="111">+D334/SUM($D334:$I334)*100</f>
        <v>15.613382899628252</v>
      </c>
      <c r="E335" s="80">
        <f t="shared" si="111"/>
        <v>37.86510886882634</v>
      </c>
      <c r="F335" s="80">
        <f t="shared" si="111"/>
        <v>31.651619755708975</v>
      </c>
      <c r="G335" s="115">
        <f t="shared" si="111"/>
        <v>8.1253319171534795</v>
      </c>
      <c r="H335" s="80">
        <f t="shared" si="111"/>
        <v>5.6293149229952206</v>
      </c>
      <c r="I335" s="134">
        <f t="shared" si="111"/>
        <v>1.1152416356877324</v>
      </c>
      <c r="J335" s="145">
        <f t="shared" si="108"/>
        <v>53.478491768454589</v>
      </c>
      <c r="K335" s="80">
        <f t="shared" si="109"/>
        <v>31.651619755708975</v>
      </c>
      <c r="L335" s="80">
        <f t="shared" si="110"/>
        <v>13.7546468401487</v>
      </c>
      <c r="M335" s="150"/>
      <c r="N335" s="150"/>
    </row>
    <row r="336" spans="1:14" s="3" customFormat="1" ht="15" customHeight="1" x14ac:dyDescent="0.15">
      <c r="A336" s="240"/>
      <c r="B336" s="240"/>
      <c r="C336" s="210" t="s">
        <v>211</v>
      </c>
      <c r="D336" s="79">
        <v>259</v>
      </c>
      <c r="E336" s="79">
        <v>757</v>
      </c>
      <c r="F336" s="79">
        <v>585</v>
      </c>
      <c r="G336" s="93">
        <v>139</v>
      </c>
      <c r="H336" s="79">
        <v>123</v>
      </c>
      <c r="I336" s="133">
        <v>102</v>
      </c>
      <c r="J336" s="97">
        <f t="shared" si="108"/>
        <v>1016</v>
      </c>
      <c r="K336" s="79">
        <f t="shared" si="109"/>
        <v>585</v>
      </c>
      <c r="L336" s="79">
        <f t="shared" si="110"/>
        <v>262</v>
      </c>
      <c r="M336" s="150"/>
      <c r="N336" s="150"/>
    </row>
    <row r="337" spans="1:14" s="3" customFormat="1" ht="15" customHeight="1" x14ac:dyDescent="0.15">
      <c r="A337" s="240"/>
      <c r="B337" s="240"/>
      <c r="C337" s="219"/>
      <c r="D337" s="80">
        <f t="shared" ref="D337:I337" si="112">+D336/SUM($D336:$I336)*100</f>
        <v>13.180661577608143</v>
      </c>
      <c r="E337" s="80">
        <f t="shared" si="112"/>
        <v>38.524173027989825</v>
      </c>
      <c r="F337" s="80">
        <f t="shared" si="112"/>
        <v>29.770992366412212</v>
      </c>
      <c r="G337" s="115">
        <f t="shared" si="112"/>
        <v>7.0737913486005084</v>
      </c>
      <c r="H337" s="80">
        <f t="shared" si="112"/>
        <v>6.2595419847328246</v>
      </c>
      <c r="I337" s="134">
        <f t="shared" si="112"/>
        <v>5.1908396946564883</v>
      </c>
      <c r="J337" s="145">
        <f t="shared" si="108"/>
        <v>51.704834605597966</v>
      </c>
      <c r="K337" s="80">
        <f t="shared" si="109"/>
        <v>29.770992366412212</v>
      </c>
      <c r="L337" s="80">
        <f t="shared" si="110"/>
        <v>13.333333333333332</v>
      </c>
      <c r="M337" s="150"/>
      <c r="N337" s="150"/>
    </row>
    <row r="338" spans="1:14" s="3" customFormat="1" ht="15" customHeight="1" x14ac:dyDescent="0.15">
      <c r="A338" s="240"/>
      <c r="B338" s="240"/>
      <c r="C338" s="218" t="s">
        <v>57</v>
      </c>
      <c r="D338" s="79">
        <v>314</v>
      </c>
      <c r="E338" s="79">
        <v>755</v>
      </c>
      <c r="F338" s="79">
        <v>611</v>
      </c>
      <c r="G338" s="93">
        <v>165</v>
      </c>
      <c r="H338" s="79">
        <v>105</v>
      </c>
      <c r="I338" s="133">
        <v>107</v>
      </c>
      <c r="J338" s="97">
        <f t="shared" si="108"/>
        <v>1069</v>
      </c>
      <c r="K338" s="79">
        <f t="shared" si="109"/>
        <v>611</v>
      </c>
      <c r="L338" s="79">
        <f t="shared" si="110"/>
        <v>270</v>
      </c>
      <c r="M338" s="150"/>
      <c r="N338" s="150"/>
    </row>
    <row r="339" spans="1:14" s="3" customFormat="1" ht="15" customHeight="1" x14ac:dyDescent="0.15">
      <c r="A339" s="240"/>
      <c r="B339" s="240"/>
      <c r="C339" s="220"/>
      <c r="D339" s="80">
        <f t="shared" ref="D339:I339" si="113">+D338/SUM($D338:$I338)*100</f>
        <v>15.264948954788526</v>
      </c>
      <c r="E339" s="80">
        <f t="shared" si="113"/>
        <v>36.703937773456488</v>
      </c>
      <c r="F339" s="80">
        <f t="shared" si="113"/>
        <v>29.70345162858532</v>
      </c>
      <c r="G339" s="115">
        <f t="shared" si="113"/>
        <v>8.0213903743315509</v>
      </c>
      <c r="H339" s="80">
        <f t="shared" si="113"/>
        <v>5.1045211473018961</v>
      </c>
      <c r="I339" s="134">
        <f t="shared" si="113"/>
        <v>5.2017501215362181</v>
      </c>
      <c r="J339" s="145">
        <f t="shared" si="108"/>
        <v>51.96888672824501</v>
      </c>
      <c r="K339" s="80">
        <f t="shared" si="109"/>
        <v>29.70345162858532</v>
      </c>
      <c r="L339" s="80">
        <f t="shared" si="110"/>
        <v>13.125911521633448</v>
      </c>
      <c r="M339" s="150"/>
      <c r="N339" s="150"/>
    </row>
    <row r="340" spans="1:14" s="3" customFormat="1" ht="22.5" customHeight="1" x14ac:dyDescent="0.15">
      <c r="A340" s="34"/>
      <c r="B340" s="58"/>
      <c r="C340" s="68"/>
      <c r="D340" s="103"/>
      <c r="E340" s="103"/>
      <c r="F340" s="103"/>
      <c r="G340" s="103"/>
      <c r="H340" s="103"/>
      <c r="I340" s="103"/>
      <c r="J340" s="167"/>
      <c r="K340" s="167"/>
      <c r="L340" s="150"/>
      <c r="M340" s="150"/>
      <c r="N340" s="150"/>
    </row>
    <row r="341" spans="1:14" s="3" customFormat="1" ht="15" customHeight="1" x14ac:dyDescent="0.15">
      <c r="A341" s="206" t="s">
        <v>85</v>
      </c>
      <c r="B341" s="207"/>
      <c r="C341" s="210" t="s">
        <v>42</v>
      </c>
      <c r="D341" s="12">
        <v>1</v>
      </c>
      <c r="E341" s="12">
        <v>2</v>
      </c>
      <c r="F341" s="12">
        <v>3</v>
      </c>
      <c r="G341" s="12">
        <v>4</v>
      </c>
      <c r="H341" s="12">
        <v>5</v>
      </c>
      <c r="I341" s="212" t="s">
        <v>23</v>
      </c>
      <c r="J341" s="164" t="s">
        <v>4</v>
      </c>
      <c r="K341" s="12">
        <v>3</v>
      </c>
      <c r="L341" s="12" t="s">
        <v>7</v>
      </c>
      <c r="M341" s="150"/>
      <c r="N341" s="150"/>
    </row>
    <row r="342" spans="1:14" s="3" customFormat="1" ht="32.1" customHeight="1" x14ac:dyDescent="0.15">
      <c r="A342" s="208"/>
      <c r="B342" s="209"/>
      <c r="C342" s="211"/>
      <c r="D342" s="47" t="s">
        <v>35</v>
      </c>
      <c r="E342" s="47" t="s">
        <v>144</v>
      </c>
      <c r="F342" s="47" t="s">
        <v>29</v>
      </c>
      <c r="G342" s="47" t="s">
        <v>137</v>
      </c>
      <c r="H342" s="47" t="s">
        <v>21</v>
      </c>
      <c r="I342" s="213"/>
      <c r="J342" s="42" t="s">
        <v>35</v>
      </c>
      <c r="K342" s="47" t="s">
        <v>29</v>
      </c>
      <c r="L342" s="47" t="s">
        <v>21</v>
      </c>
      <c r="M342" s="150"/>
      <c r="N342" s="150"/>
    </row>
    <row r="343" spans="1:14" s="4" customFormat="1" ht="15" customHeight="1" x14ac:dyDescent="0.15">
      <c r="A343" s="247" t="s">
        <v>200</v>
      </c>
      <c r="B343" s="240" t="s">
        <v>246</v>
      </c>
      <c r="C343" s="210" t="s">
        <v>267</v>
      </c>
      <c r="D343" s="79">
        <v>101</v>
      </c>
      <c r="E343" s="79">
        <v>556</v>
      </c>
      <c r="F343" s="79">
        <v>691</v>
      </c>
      <c r="G343" s="93">
        <v>336</v>
      </c>
      <c r="H343" s="79">
        <v>167</v>
      </c>
      <c r="I343" s="133">
        <v>32</v>
      </c>
      <c r="J343" s="97">
        <f t="shared" ref="J343:J372" si="114">+D343+E343</f>
        <v>657</v>
      </c>
      <c r="K343" s="79">
        <f t="shared" ref="K343:K372" si="115">+F343</f>
        <v>691</v>
      </c>
      <c r="L343" s="79">
        <f t="shared" ref="L343:L372" si="116">+G343+H343</f>
        <v>503</v>
      </c>
      <c r="M343" s="181"/>
      <c r="N343" s="181"/>
    </row>
    <row r="344" spans="1:14" s="3" customFormat="1" ht="15" customHeight="1" x14ac:dyDescent="0.15">
      <c r="A344" s="248"/>
      <c r="B344" s="240"/>
      <c r="C344" s="219"/>
      <c r="D344" s="80">
        <f t="shared" ref="D344:I344" si="117">+D343/SUM($D343:$I343)*100</f>
        <v>5.3637812002124274</v>
      </c>
      <c r="E344" s="80">
        <f t="shared" si="117"/>
        <v>29.527349973446626</v>
      </c>
      <c r="F344" s="80">
        <f t="shared" si="117"/>
        <v>36.696760488582051</v>
      </c>
      <c r="G344" s="115">
        <f t="shared" si="117"/>
        <v>17.843866171003718</v>
      </c>
      <c r="H344" s="80">
        <f t="shared" si="117"/>
        <v>8.8688263409453008</v>
      </c>
      <c r="I344" s="134">
        <f t="shared" si="117"/>
        <v>1.6994158258098777</v>
      </c>
      <c r="J344" s="145">
        <f t="shared" si="114"/>
        <v>34.891131173659055</v>
      </c>
      <c r="K344" s="80">
        <f t="shared" si="115"/>
        <v>36.696760488582051</v>
      </c>
      <c r="L344" s="80">
        <f t="shared" si="116"/>
        <v>26.712692511949019</v>
      </c>
      <c r="M344" s="150"/>
      <c r="N344" s="150"/>
    </row>
    <row r="345" spans="1:14" s="4" customFormat="1" ht="15" customHeight="1" x14ac:dyDescent="0.15">
      <c r="A345" s="248"/>
      <c r="B345" s="240"/>
      <c r="C345" s="210" t="s">
        <v>211</v>
      </c>
      <c r="D345" s="79">
        <v>116</v>
      </c>
      <c r="E345" s="79">
        <v>519</v>
      </c>
      <c r="F345" s="79">
        <v>777</v>
      </c>
      <c r="G345" s="93">
        <v>321</v>
      </c>
      <c r="H345" s="79">
        <v>133</v>
      </c>
      <c r="I345" s="133">
        <v>99</v>
      </c>
      <c r="J345" s="97">
        <f t="shared" si="114"/>
        <v>635</v>
      </c>
      <c r="K345" s="79">
        <f t="shared" si="115"/>
        <v>777</v>
      </c>
      <c r="L345" s="79">
        <f t="shared" si="116"/>
        <v>454</v>
      </c>
      <c r="M345" s="181"/>
      <c r="N345" s="181"/>
    </row>
    <row r="346" spans="1:14" s="3" customFormat="1" ht="15" customHeight="1" x14ac:dyDescent="0.15">
      <c r="A346" s="248"/>
      <c r="B346" s="240"/>
      <c r="C346" s="219"/>
      <c r="D346" s="80">
        <f t="shared" ref="D346:I346" si="118">+D345/SUM($D345:$I345)*100</f>
        <v>5.9033078880407128</v>
      </c>
      <c r="E346" s="80">
        <f t="shared" si="118"/>
        <v>26.412213740458014</v>
      </c>
      <c r="F346" s="80">
        <f t="shared" si="118"/>
        <v>39.541984732824424</v>
      </c>
      <c r="G346" s="115">
        <f t="shared" si="118"/>
        <v>16.335877862595417</v>
      </c>
      <c r="H346" s="80">
        <f t="shared" si="118"/>
        <v>6.7684478371501271</v>
      </c>
      <c r="I346" s="134">
        <f t="shared" si="118"/>
        <v>5.0381679389312977</v>
      </c>
      <c r="J346" s="145">
        <f t="shared" si="114"/>
        <v>32.315521628498729</v>
      </c>
      <c r="K346" s="80">
        <f t="shared" si="115"/>
        <v>39.541984732824424</v>
      </c>
      <c r="L346" s="80">
        <f t="shared" si="116"/>
        <v>23.104325699745544</v>
      </c>
      <c r="M346" s="150"/>
      <c r="N346" s="150"/>
    </row>
    <row r="347" spans="1:14" s="4" customFormat="1" ht="15" customHeight="1" x14ac:dyDescent="0.15">
      <c r="A347" s="248"/>
      <c r="B347" s="240"/>
      <c r="C347" s="218" t="s">
        <v>57</v>
      </c>
      <c r="D347" s="79">
        <v>126</v>
      </c>
      <c r="E347" s="79">
        <v>493</v>
      </c>
      <c r="F347" s="79">
        <v>689</v>
      </c>
      <c r="G347" s="93">
        <v>449</v>
      </c>
      <c r="H347" s="79">
        <v>212</v>
      </c>
      <c r="I347" s="133">
        <v>88</v>
      </c>
      <c r="J347" s="97">
        <f t="shared" si="114"/>
        <v>619</v>
      </c>
      <c r="K347" s="79">
        <f t="shared" si="115"/>
        <v>689</v>
      </c>
      <c r="L347" s="79">
        <f t="shared" si="116"/>
        <v>661</v>
      </c>
      <c r="M347" s="181"/>
      <c r="N347" s="181"/>
    </row>
    <row r="348" spans="1:14" s="3" customFormat="1" ht="15" customHeight="1" x14ac:dyDescent="0.15">
      <c r="A348" s="248"/>
      <c r="B348" s="240"/>
      <c r="C348" s="220"/>
      <c r="D348" s="80">
        <f t="shared" ref="D348:I348" si="119">+D347/SUM($D347:$I347)*100</f>
        <v>6.1254253767622755</v>
      </c>
      <c r="E348" s="80">
        <f t="shared" si="119"/>
        <v>23.966942148760332</v>
      </c>
      <c r="F348" s="80">
        <f t="shared" si="119"/>
        <v>33.495381623723866</v>
      </c>
      <c r="G348" s="115">
        <f t="shared" si="119"/>
        <v>21.82790471560525</v>
      </c>
      <c r="H348" s="80">
        <f t="shared" si="119"/>
        <v>10.306271268838113</v>
      </c>
      <c r="I348" s="134">
        <f t="shared" si="119"/>
        <v>4.2780748663101598</v>
      </c>
      <c r="J348" s="145">
        <f t="shared" si="114"/>
        <v>30.092367525522608</v>
      </c>
      <c r="K348" s="80">
        <f t="shared" si="115"/>
        <v>33.495381623723866</v>
      </c>
      <c r="L348" s="80">
        <f t="shared" si="116"/>
        <v>32.13417598444336</v>
      </c>
      <c r="M348" s="150"/>
      <c r="N348" s="150"/>
    </row>
    <row r="349" spans="1:14" s="4" customFormat="1" ht="15" customHeight="1" x14ac:dyDescent="0.15">
      <c r="A349" s="247" t="s">
        <v>177</v>
      </c>
      <c r="B349" s="240" t="s">
        <v>176</v>
      </c>
      <c r="C349" s="210" t="s">
        <v>267</v>
      </c>
      <c r="D349" s="79">
        <v>121</v>
      </c>
      <c r="E349" s="79">
        <v>529</v>
      </c>
      <c r="F349" s="79">
        <v>634</v>
      </c>
      <c r="G349" s="93">
        <v>381</v>
      </c>
      <c r="H349" s="79">
        <v>191</v>
      </c>
      <c r="I349" s="133">
        <v>27</v>
      </c>
      <c r="J349" s="97">
        <f t="shared" si="114"/>
        <v>650</v>
      </c>
      <c r="K349" s="79">
        <f t="shared" si="115"/>
        <v>634</v>
      </c>
      <c r="L349" s="79">
        <f t="shared" si="116"/>
        <v>572</v>
      </c>
      <c r="M349" s="181"/>
      <c r="N349" s="181"/>
    </row>
    <row r="350" spans="1:14" s="3" customFormat="1" ht="15" customHeight="1" x14ac:dyDescent="0.15">
      <c r="A350" s="248"/>
      <c r="B350" s="240"/>
      <c r="C350" s="219"/>
      <c r="D350" s="80">
        <f t="shared" ref="D350:I350" si="120">+D349/SUM($D349:$I349)*100</f>
        <v>6.4259160913436002</v>
      </c>
      <c r="E350" s="80">
        <f t="shared" si="120"/>
        <v>28.093467870419541</v>
      </c>
      <c r="F350" s="80">
        <f t="shared" si="120"/>
        <v>33.669676048858207</v>
      </c>
      <c r="G350" s="115">
        <f t="shared" si="120"/>
        <v>20.233669676048859</v>
      </c>
      <c r="H350" s="80">
        <f t="shared" si="120"/>
        <v>10.143388210302708</v>
      </c>
      <c r="I350" s="134">
        <f t="shared" si="120"/>
        <v>1.4338821030270845</v>
      </c>
      <c r="J350" s="145">
        <f t="shared" si="114"/>
        <v>34.51938396176314</v>
      </c>
      <c r="K350" s="80">
        <f t="shared" si="115"/>
        <v>33.669676048858207</v>
      </c>
      <c r="L350" s="80">
        <f t="shared" si="116"/>
        <v>30.377057886351565</v>
      </c>
      <c r="M350" s="150"/>
      <c r="N350" s="150"/>
    </row>
    <row r="351" spans="1:14" s="4" customFormat="1" ht="15" customHeight="1" x14ac:dyDescent="0.15">
      <c r="A351" s="248"/>
      <c r="B351" s="240"/>
      <c r="C351" s="210" t="s">
        <v>211</v>
      </c>
      <c r="D351" s="79">
        <v>100</v>
      </c>
      <c r="E351" s="79">
        <v>504</v>
      </c>
      <c r="F351" s="79">
        <v>671</v>
      </c>
      <c r="G351" s="93">
        <v>425</v>
      </c>
      <c r="H351" s="79">
        <v>170</v>
      </c>
      <c r="I351" s="133">
        <v>95</v>
      </c>
      <c r="J351" s="97">
        <f t="shared" si="114"/>
        <v>604</v>
      </c>
      <c r="K351" s="79">
        <f t="shared" si="115"/>
        <v>671</v>
      </c>
      <c r="L351" s="79">
        <f t="shared" si="116"/>
        <v>595</v>
      </c>
      <c r="M351" s="181"/>
      <c r="N351" s="181"/>
    </row>
    <row r="352" spans="1:14" s="3" customFormat="1" ht="15" customHeight="1" x14ac:dyDescent="0.15">
      <c r="A352" s="248"/>
      <c r="B352" s="240"/>
      <c r="C352" s="219"/>
      <c r="D352" s="80">
        <f t="shared" ref="D352:I352" si="121">+D351/SUM($D351:$I351)*100</f>
        <v>5.0890585241730273</v>
      </c>
      <c r="E352" s="80">
        <f t="shared" si="121"/>
        <v>25.648854961832061</v>
      </c>
      <c r="F352" s="80">
        <f t="shared" si="121"/>
        <v>34.147582697201017</v>
      </c>
      <c r="G352" s="115">
        <f t="shared" si="121"/>
        <v>21.628498727735369</v>
      </c>
      <c r="H352" s="80">
        <f t="shared" si="121"/>
        <v>8.6513994910941463</v>
      </c>
      <c r="I352" s="134">
        <f t="shared" si="121"/>
        <v>4.8346055979643765</v>
      </c>
      <c r="J352" s="145">
        <f t="shared" si="114"/>
        <v>30.737913486005088</v>
      </c>
      <c r="K352" s="80">
        <f t="shared" si="115"/>
        <v>34.147582697201017</v>
      </c>
      <c r="L352" s="80">
        <f t="shared" si="116"/>
        <v>30.279898218829516</v>
      </c>
      <c r="M352" s="150"/>
      <c r="N352" s="150"/>
    </row>
    <row r="353" spans="1:14" s="4" customFormat="1" ht="15" customHeight="1" x14ac:dyDescent="0.15">
      <c r="A353" s="248"/>
      <c r="B353" s="240"/>
      <c r="C353" s="218" t="s">
        <v>57</v>
      </c>
      <c r="D353" s="79">
        <v>128</v>
      </c>
      <c r="E353" s="79">
        <v>497</v>
      </c>
      <c r="F353" s="79">
        <v>791</v>
      </c>
      <c r="G353" s="93">
        <v>379</v>
      </c>
      <c r="H353" s="79">
        <v>170</v>
      </c>
      <c r="I353" s="133">
        <v>92</v>
      </c>
      <c r="J353" s="97">
        <f t="shared" si="114"/>
        <v>625</v>
      </c>
      <c r="K353" s="79">
        <f t="shared" si="115"/>
        <v>791</v>
      </c>
      <c r="L353" s="79">
        <f t="shared" si="116"/>
        <v>549</v>
      </c>
      <c r="M353" s="181"/>
      <c r="N353" s="181"/>
    </row>
    <row r="354" spans="1:14" s="3" customFormat="1" ht="15" customHeight="1" x14ac:dyDescent="0.15">
      <c r="A354" s="248"/>
      <c r="B354" s="240"/>
      <c r="C354" s="220"/>
      <c r="D354" s="80">
        <f t="shared" ref="D354:I354" si="122">+D353/SUM($D353:$I353)*100</f>
        <v>6.2226543509965966</v>
      </c>
      <c r="E354" s="80">
        <f t="shared" si="122"/>
        <v>24.161400097228974</v>
      </c>
      <c r="F354" s="80">
        <f t="shared" si="122"/>
        <v>38.454059309674285</v>
      </c>
      <c r="G354" s="115">
        <f t="shared" si="122"/>
        <v>18.424890617403985</v>
      </c>
      <c r="H354" s="80">
        <f t="shared" si="122"/>
        <v>8.2644628099173563</v>
      </c>
      <c r="I354" s="134">
        <f t="shared" si="122"/>
        <v>4.4725328147788037</v>
      </c>
      <c r="J354" s="145">
        <f t="shared" si="114"/>
        <v>30.384054448225569</v>
      </c>
      <c r="K354" s="80">
        <f t="shared" si="115"/>
        <v>38.454059309674285</v>
      </c>
      <c r="L354" s="80">
        <f t="shared" si="116"/>
        <v>26.689353427321343</v>
      </c>
      <c r="M354" s="150"/>
      <c r="N354" s="150"/>
    </row>
    <row r="355" spans="1:14" s="4" customFormat="1" ht="15" customHeight="1" x14ac:dyDescent="0.15">
      <c r="A355" s="245" t="s">
        <v>201</v>
      </c>
      <c r="B355" s="243" t="s">
        <v>173</v>
      </c>
      <c r="C355" s="210" t="s">
        <v>267</v>
      </c>
      <c r="D355" s="79">
        <v>962</v>
      </c>
      <c r="E355" s="79">
        <v>677</v>
      </c>
      <c r="F355" s="79">
        <v>181</v>
      </c>
      <c r="G355" s="93">
        <v>23</v>
      </c>
      <c r="H355" s="79">
        <v>17</v>
      </c>
      <c r="I355" s="133">
        <v>23</v>
      </c>
      <c r="J355" s="97">
        <f t="shared" si="114"/>
        <v>1639</v>
      </c>
      <c r="K355" s="79">
        <f t="shared" si="115"/>
        <v>181</v>
      </c>
      <c r="L355" s="79">
        <f t="shared" si="116"/>
        <v>40</v>
      </c>
      <c r="M355" s="181"/>
      <c r="N355" s="181"/>
    </row>
    <row r="356" spans="1:14" s="3" customFormat="1" ht="15" customHeight="1" x14ac:dyDescent="0.15">
      <c r="A356" s="211"/>
      <c r="B356" s="244"/>
      <c r="C356" s="219"/>
      <c r="D356" s="80">
        <f t="shared" ref="D356:I356" si="123">+D355/SUM($D355:$I355)*100</f>
        <v>51.088688263409452</v>
      </c>
      <c r="E356" s="80">
        <f t="shared" si="123"/>
        <v>35.953266064790228</v>
      </c>
      <c r="F356" s="80">
        <f t="shared" si="123"/>
        <v>9.612320764737122</v>
      </c>
      <c r="G356" s="115">
        <f t="shared" si="123"/>
        <v>1.2214551248008496</v>
      </c>
      <c r="H356" s="80">
        <f t="shared" si="123"/>
        <v>0.90281465746149758</v>
      </c>
      <c r="I356" s="134">
        <f t="shared" si="123"/>
        <v>1.2214551248008496</v>
      </c>
      <c r="J356" s="145">
        <f t="shared" si="114"/>
        <v>87.041954328199679</v>
      </c>
      <c r="K356" s="80">
        <f t="shared" si="115"/>
        <v>9.612320764737122</v>
      </c>
      <c r="L356" s="80">
        <f t="shared" si="116"/>
        <v>2.1242697822623473</v>
      </c>
      <c r="M356" s="150"/>
      <c r="N356" s="150"/>
    </row>
    <row r="357" spans="1:14" s="4" customFormat="1" ht="15" customHeight="1" x14ac:dyDescent="0.15">
      <c r="A357" s="211"/>
      <c r="B357" s="244"/>
      <c r="C357" s="210" t="s">
        <v>211</v>
      </c>
      <c r="D357" s="79">
        <v>823</v>
      </c>
      <c r="E357" s="79">
        <v>768</v>
      </c>
      <c r="F357" s="79">
        <v>250</v>
      </c>
      <c r="G357" s="93">
        <v>24</v>
      </c>
      <c r="H357" s="79">
        <v>17</v>
      </c>
      <c r="I357" s="133">
        <v>83</v>
      </c>
      <c r="J357" s="97">
        <f t="shared" si="114"/>
        <v>1591</v>
      </c>
      <c r="K357" s="79">
        <f t="shared" si="115"/>
        <v>250</v>
      </c>
      <c r="L357" s="79">
        <f t="shared" si="116"/>
        <v>41</v>
      </c>
      <c r="M357" s="181"/>
      <c r="N357" s="181"/>
    </row>
    <row r="358" spans="1:14" s="3" customFormat="1" ht="15" customHeight="1" x14ac:dyDescent="0.15">
      <c r="A358" s="211"/>
      <c r="B358" s="244"/>
      <c r="C358" s="219"/>
      <c r="D358" s="80">
        <f t="shared" ref="D358:I358" si="124">+D357/SUM($D357:$I357)*100</f>
        <v>41.882951653944019</v>
      </c>
      <c r="E358" s="80">
        <f t="shared" si="124"/>
        <v>39.083969465648856</v>
      </c>
      <c r="F358" s="80">
        <f t="shared" si="124"/>
        <v>12.72264631043257</v>
      </c>
      <c r="G358" s="115">
        <f t="shared" si="124"/>
        <v>1.2213740458015268</v>
      </c>
      <c r="H358" s="80">
        <f t="shared" si="124"/>
        <v>0.86513994910941472</v>
      </c>
      <c r="I358" s="134">
        <f t="shared" si="124"/>
        <v>4.2239185750636139</v>
      </c>
      <c r="J358" s="145">
        <f t="shared" si="114"/>
        <v>80.966921119592882</v>
      </c>
      <c r="K358" s="80">
        <f t="shared" si="115"/>
        <v>12.72264631043257</v>
      </c>
      <c r="L358" s="80">
        <f t="shared" si="116"/>
        <v>2.0865139949109412</v>
      </c>
      <c r="M358" s="150"/>
      <c r="N358" s="150"/>
    </row>
    <row r="359" spans="1:14" s="4" customFormat="1" ht="15" customHeight="1" x14ac:dyDescent="0.15">
      <c r="A359" s="211"/>
      <c r="B359" s="244"/>
      <c r="C359" s="218" t="s">
        <v>57</v>
      </c>
      <c r="D359" s="79">
        <v>789</v>
      </c>
      <c r="E359" s="79">
        <v>841</v>
      </c>
      <c r="F359" s="79">
        <v>300</v>
      </c>
      <c r="G359" s="93">
        <v>27</v>
      </c>
      <c r="H359" s="79">
        <v>20</v>
      </c>
      <c r="I359" s="133">
        <v>80</v>
      </c>
      <c r="J359" s="97">
        <f t="shared" si="114"/>
        <v>1630</v>
      </c>
      <c r="K359" s="79">
        <f t="shared" si="115"/>
        <v>300</v>
      </c>
      <c r="L359" s="79">
        <f t="shared" si="116"/>
        <v>47</v>
      </c>
      <c r="M359" s="181"/>
      <c r="N359" s="181"/>
    </row>
    <row r="360" spans="1:14" s="3" customFormat="1" ht="15" customHeight="1" x14ac:dyDescent="0.15">
      <c r="A360" s="219"/>
      <c r="B360" s="249"/>
      <c r="C360" s="220"/>
      <c r="D360" s="80">
        <f t="shared" ref="D360:I360" si="125">+D359/SUM($D359:$I359)*100</f>
        <v>38.356830335439959</v>
      </c>
      <c r="E360" s="80">
        <f t="shared" si="125"/>
        <v>40.884783665532325</v>
      </c>
      <c r="F360" s="80">
        <f t="shared" si="125"/>
        <v>14.584346135148273</v>
      </c>
      <c r="G360" s="115">
        <f t="shared" si="125"/>
        <v>1.3125911521633447</v>
      </c>
      <c r="H360" s="80">
        <f t="shared" si="125"/>
        <v>0.9722897423432183</v>
      </c>
      <c r="I360" s="134">
        <f t="shared" si="125"/>
        <v>3.8891589693728732</v>
      </c>
      <c r="J360" s="145">
        <f t="shared" si="114"/>
        <v>79.241614000972277</v>
      </c>
      <c r="K360" s="80">
        <f t="shared" si="115"/>
        <v>14.584346135148273</v>
      </c>
      <c r="L360" s="80">
        <f t="shared" si="116"/>
        <v>2.2848808945065628</v>
      </c>
      <c r="M360" s="150"/>
      <c r="N360" s="150"/>
    </row>
    <row r="361" spans="1:14" s="4" customFormat="1" ht="15" customHeight="1" x14ac:dyDescent="0.15">
      <c r="A361" s="245" t="s">
        <v>28</v>
      </c>
      <c r="B361" s="243" t="s">
        <v>322</v>
      </c>
      <c r="C361" s="210" t="s">
        <v>267</v>
      </c>
      <c r="D361" s="79">
        <v>861</v>
      </c>
      <c r="E361" s="79">
        <v>699</v>
      </c>
      <c r="F361" s="79">
        <v>248</v>
      </c>
      <c r="G361" s="93">
        <v>30</v>
      </c>
      <c r="H361" s="79">
        <v>19</v>
      </c>
      <c r="I361" s="133">
        <v>26</v>
      </c>
      <c r="J361" s="97">
        <f t="shared" si="114"/>
        <v>1560</v>
      </c>
      <c r="K361" s="79">
        <f t="shared" si="115"/>
        <v>248</v>
      </c>
      <c r="L361" s="79">
        <f t="shared" si="116"/>
        <v>49</v>
      </c>
      <c r="M361" s="181"/>
      <c r="N361" s="181"/>
    </row>
    <row r="362" spans="1:14" s="3" customFormat="1" ht="15" customHeight="1" x14ac:dyDescent="0.15">
      <c r="A362" s="211"/>
      <c r="B362" s="244"/>
      <c r="C362" s="219"/>
      <c r="D362" s="80">
        <f t="shared" ref="D362:I362" si="126">+D361/SUM($D361:$I361)*100</f>
        <v>45.724907063197023</v>
      </c>
      <c r="E362" s="80">
        <f t="shared" si="126"/>
        <v>37.121614445034517</v>
      </c>
      <c r="F362" s="80">
        <f t="shared" si="126"/>
        <v>13.170472650026554</v>
      </c>
      <c r="G362" s="115">
        <f t="shared" si="126"/>
        <v>1.5932023366967605</v>
      </c>
      <c r="H362" s="80">
        <f t="shared" si="126"/>
        <v>1.0090281465746149</v>
      </c>
      <c r="I362" s="134">
        <f t="shared" si="126"/>
        <v>1.3807753584705258</v>
      </c>
      <c r="J362" s="145">
        <f t="shared" si="114"/>
        <v>82.846521508231547</v>
      </c>
      <c r="K362" s="80">
        <f t="shared" si="115"/>
        <v>13.170472650026554</v>
      </c>
      <c r="L362" s="80">
        <f t="shared" si="116"/>
        <v>2.6022304832713754</v>
      </c>
      <c r="M362" s="150"/>
      <c r="N362" s="150"/>
    </row>
    <row r="363" spans="1:14" s="4" customFormat="1" ht="15" customHeight="1" x14ac:dyDescent="0.15">
      <c r="A363" s="211"/>
      <c r="B363" s="244"/>
      <c r="C363" s="210" t="s">
        <v>211</v>
      </c>
      <c r="D363" s="79">
        <v>749</v>
      </c>
      <c r="E363" s="79">
        <v>760</v>
      </c>
      <c r="F363" s="79">
        <v>326</v>
      </c>
      <c r="G363" s="93">
        <v>26</v>
      </c>
      <c r="H363" s="79">
        <v>21</v>
      </c>
      <c r="I363" s="133">
        <v>83</v>
      </c>
      <c r="J363" s="97">
        <f t="shared" si="114"/>
        <v>1509</v>
      </c>
      <c r="K363" s="79">
        <f t="shared" si="115"/>
        <v>326</v>
      </c>
      <c r="L363" s="79">
        <f t="shared" si="116"/>
        <v>47</v>
      </c>
      <c r="M363" s="181"/>
      <c r="N363" s="181"/>
    </row>
    <row r="364" spans="1:14" s="3" customFormat="1" ht="15" customHeight="1" x14ac:dyDescent="0.15">
      <c r="A364" s="211"/>
      <c r="B364" s="244"/>
      <c r="C364" s="219"/>
      <c r="D364" s="80">
        <f t="shared" ref="D364:I364" si="127">+D363/SUM($D363:$I363)*100</f>
        <v>38.117048346055981</v>
      </c>
      <c r="E364" s="80">
        <f t="shared" si="127"/>
        <v>38.676844783715012</v>
      </c>
      <c r="F364" s="80">
        <f t="shared" si="127"/>
        <v>16.590330788804071</v>
      </c>
      <c r="G364" s="115">
        <f t="shared" si="127"/>
        <v>1.3231552162849873</v>
      </c>
      <c r="H364" s="80">
        <f t="shared" si="127"/>
        <v>1.0687022900763359</v>
      </c>
      <c r="I364" s="134">
        <f t="shared" si="127"/>
        <v>4.2239185750636139</v>
      </c>
      <c r="J364" s="145">
        <f t="shared" si="114"/>
        <v>76.793893129770993</v>
      </c>
      <c r="K364" s="80">
        <f t="shared" si="115"/>
        <v>16.590330788804071</v>
      </c>
      <c r="L364" s="80">
        <f t="shared" si="116"/>
        <v>2.3918575063613234</v>
      </c>
      <c r="M364" s="150"/>
      <c r="N364" s="150"/>
    </row>
    <row r="365" spans="1:14" s="4" customFormat="1" ht="15" customHeight="1" x14ac:dyDescent="0.15">
      <c r="A365" s="211"/>
      <c r="B365" s="244"/>
      <c r="C365" s="218" t="s">
        <v>57</v>
      </c>
      <c r="D365" s="79">
        <v>711</v>
      </c>
      <c r="E365" s="79">
        <v>830</v>
      </c>
      <c r="F365" s="79">
        <v>372</v>
      </c>
      <c r="G365" s="93">
        <v>41</v>
      </c>
      <c r="H365" s="79">
        <v>17</v>
      </c>
      <c r="I365" s="133">
        <v>86</v>
      </c>
      <c r="J365" s="97">
        <f t="shared" si="114"/>
        <v>1541</v>
      </c>
      <c r="K365" s="79">
        <f t="shared" si="115"/>
        <v>372</v>
      </c>
      <c r="L365" s="79">
        <f t="shared" si="116"/>
        <v>58</v>
      </c>
      <c r="M365" s="181"/>
      <c r="N365" s="181"/>
    </row>
    <row r="366" spans="1:14" s="3" customFormat="1" ht="15" customHeight="1" x14ac:dyDescent="0.15">
      <c r="A366" s="219"/>
      <c r="B366" s="249"/>
      <c r="C366" s="220"/>
      <c r="D366" s="80">
        <f t="shared" ref="D366:I366" si="128">+D365/SUM($D365:$I365)*100</f>
        <v>34.564900340301406</v>
      </c>
      <c r="E366" s="80">
        <f t="shared" si="128"/>
        <v>40.350024307243558</v>
      </c>
      <c r="F366" s="80">
        <f t="shared" si="128"/>
        <v>18.084589207583861</v>
      </c>
      <c r="G366" s="115">
        <f t="shared" si="128"/>
        <v>1.9931939718035974</v>
      </c>
      <c r="H366" s="80">
        <f t="shared" si="128"/>
        <v>0.82644628099173556</v>
      </c>
      <c r="I366" s="134">
        <f t="shared" si="128"/>
        <v>4.1808458920758387</v>
      </c>
      <c r="J366" s="145">
        <f t="shared" si="114"/>
        <v>74.914924647544964</v>
      </c>
      <c r="K366" s="80">
        <f t="shared" si="115"/>
        <v>18.084589207583861</v>
      </c>
      <c r="L366" s="80">
        <f t="shared" si="116"/>
        <v>2.8196402527953328</v>
      </c>
      <c r="M366" s="150"/>
      <c r="N366" s="150"/>
    </row>
    <row r="367" spans="1:14" s="4" customFormat="1" ht="15" customHeight="1" x14ac:dyDescent="0.15">
      <c r="A367" s="245" t="s">
        <v>214</v>
      </c>
      <c r="B367" s="243" t="s">
        <v>323</v>
      </c>
      <c r="C367" s="210" t="s">
        <v>267</v>
      </c>
      <c r="D367" s="79">
        <v>148</v>
      </c>
      <c r="E367" s="79">
        <v>426</v>
      </c>
      <c r="F367" s="79">
        <v>662</v>
      </c>
      <c r="G367" s="93">
        <v>379</v>
      </c>
      <c r="H367" s="79">
        <v>239</v>
      </c>
      <c r="I367" s="133">
        <v>29</v>
      </c>
      <c r="J367" s="97">
        <f t="shared" si="114"/>
        <v>574</v>
      </c>
      <c r="K367" s="79">
        <f t="shared" si="115"/>
        <v>662</v>
      </c>
      <c r="L367" s="79">
        <f t="shared" si="116"/>
        <v>618</v>
      </c>
      <c r="M367" s="181"/>
      <c r="N367" s="181"/>
    </row>
    <row r="368" spans="1:14" s="3" customFormat="1" ht="15" customHeight="1" x14ac:dyDescent="0.15">
      <c r="A368" s="211"/>
      <c r="B368" s="244"/>
      <c r="C368" s="219"/>
      <c r="D368" s="80">
        <f t="shared" ref="D368:I368" si="129">+D367/SUM($D367:$I367)*100</f>
        <v>7.8597981943706845</v>
      </c>
      <c r="E368" s="80">
        <f t="shared" si="129"/>
        <v>22.623473181093999</v>
      </c>
      <c r="F368" s="80">
        <f t="shared" si="129"/>
        <v>35.156664896441846</v>
      </c>
      <c r="G368" s="115">
        <f t="shared" si="129"/>
        <v>20.127456186935742</v>
      </c>
      <c r="H368" s="80">
        <f t="shared" si="129"/>
        <v>12.692511949017526</v>
      </c>
      <c r="I368" s="134">
        <f t="shared" si="129"/>
        <v>1.5400955921402018</v>
      </c>
      <c r="J368" s="145">
        <f t="shared" si="114"/>
        <v>30.483271375464682</v>
      </c>
      <c r="K368" s="80">
        <f t="shared" si="115"/>
        <v>35.156664896441846</v>
      </c>
      <c r="L368" s="80">
        <f t="shared" si="116"/>
        <v>32.819968135953268</v>
      </c>
      <c r="M368" s="150"/>
      <c r="N368" s="150"/>
    </row>
    <row r="369" spans="1:14" s="4" customFormat="1" ht="15" customHeight="1" x14ac:dyDescent="0.15">
      <c r="A369" s="211"/>
      <c r="B369" s="244"/>
      <c r="C369" s="210" t="s">
        <v>211</v>
      </c>
      <c r="D369" s="79">
        <v>174</v>
      </c>
      <c r="E369" s="79">
        <v>413</v>
      </c>
      <c r="F369" s="79">
        <v>710</v>
      </c>
      <c r="G369" s="93">
        <v>363</v>
      </c>
      <c r="H369" s="79">
        <v>220</v>
      </c>
      <c r="I369" s="133">
        <v>85</v>
      </c>
      <c r="J369" s="97">
        <f t="shared" si="114"/>
        <v>587</v>
      </c>
      <c r="K369" s="79">
        <f t="shared" si="115"/>
        <v>710</v>
      </c>
      <c r="L369" s="79">
        <f t="shared" si="116"/>
        <v>583</v>
      </c>
      <c r="M369" s="181"/>
      <c r="N369" s="181"/>
    </row>
    <row r="370" spans="1:14" s="3" customFormat="1" ht="15" customHeight="1" x14ac:dyDescent="0.15">
      <c r="A370" s="211"/>
      <c r="B370" s="244"/>
      <c r="C370" s="219"/>
      <c r="D370" s="80">
        <f t="shared" ref="D370:I370" si="130">+D369/SUM($D369:$I369)*100</f>
        <v>8.8549618320610683</v>
      </c>
      <c r="E370" s="80">
        <f t="shared" si="130"/>
        <v>21.017811704834603</v>
      </c>
      <c r="F370" s="80">
        <f t="shared" si="130"/>
        <v>36.132315521628499</v>
      </c>
      <c r="G370" s="115">
        <f t="shared" si="130"/>
        <v>18.473282442748094</v>
      </c>
      <c r="H370" s="80">
        <f t="shared" si="130"/>
        <v>11.195928753180661</v>
      </c>
      <c r="I370" s="134">
        <f t="shared" si="130"/>
        <v>4.3256997455470731</v>
      </c>
      <c r="J370" s="145">
        <f t="shared" si="114"/>
        <v>29.872773536895671</v>
      </c>
      <c r="K370" s="80">
        <f t="shared" si="115"/>
        <v>36.132315521628499</v>
      </c>
      <c r="L370" s="80">
        <f t="shared" si="116"/>
        <v>29.669211195928753</v>
      </c>
      <c r="M370" s="150"/>
      <c r="N370" s="150"/>
    </row>
    <row r="371" spans="1:14" s="4" customFormat="1" ht="15" customHeight="1" x14ac:dyDescent="0.15">
      <c r="A371" s="211"/>
      <c r="B371" s="244"/>
      <c r="C371" s="218" t="s">
        <v>57</v>
      </c>
      <c r="D371" s="79">
        <v>171</v>
      </c>
      <c r="E371" s="79">
        <v>480</v>
      </c>
      <c r="F371" s="79">
        <v>740</v>
      </c>
      <c r="G371" s="93">
        <v>359</v>
      </c>
      <c r="H371" s="79">
        <v>215</v>
      </c>
      <c r="I371" s="133">
        <v>92</v>
      </c>
      <c r="J371" s="97">
        <f t="shared" si="114"/>
        <v>651</v>
      </c>
      <c r="K371" s="79">
        <f t="shared" si="115"/>
        <v>740</v>
      </c>
      <c r="L371" s="79">
        <f t="shared" si="116"/>
        <v>574</v>
      </c>
      <c r="M371" s="181"/>
      <c r="N371" s="181"/>
    </row>
    <row r="372" spans="1:14" s="3" customFormat="1" ht="15" customHeight="1" x14ac:dyDescent="0.15">
      <c r="A372" s="219"/>
      <c r="B372" s="249"/>
      <c r="C372" s="220"/>
      <c r="D372" s="80">
        <f t="shared" ref="D372:I372" si="131">+D371/SUM($D371:$I371)*100</f>
        <v>8.3130772970345159</v>
      </c>
      <c r="E372" s="80">
        <f t="shared" si="131"/>
        <v>23.334953816237238</v>
      </c>
      <c r="F372" s="80">
        <f t="shared" si="131"/>
        <v>35.974720466699075</v>
      </c>
      <c r="G372" s="115">
        <f t="shared" si="131"/>
        <v>17.452600875060767</v>
      </c>
      <c r="H372" s="80">
        <f t="shared" si="131"/>
        <v>10.452114730189596</v>
      </c>
      <c r="I372" s="134">
        <f t="shared" si="131"/>
        <v>4.4725328147788037</v>
      </c>
      <c r="J372" s="145">
        <f t="shared" si="114"/>
        <v>31.648031113271756</v>
      </c>
      <c r="K372" s="80">
        <f t="shared" si="115"/>
        <v>35.974720466699075</v>
      </c>
      <c r="L372" s="80">
        <f t="shared" si="116"/>
        <v>27.904715605250363</v>
      </c>
      <c r="M372" s="150"/>
      <c r="N372" s="150"/>
    </row>
    <row r="373" spans="1:14" s="3" customFormat="1" ht="19.5" customHeight="1" x14ac:dyDescent="0.15">
      <c r="A373" s="34"/>
      <c r="B373" s="58"/>
      <c r="C373" s="68"/>
      <c r="D373" s="103"/>
      <c r="E373" s="103"/>
      <c r="F373" s="103"/>
      <c r="G373" s="103"/>
      <c r="H373" s="103"/>
      <c r="I373" s="103"/>
      <c r="J373" s="167"/>
      <c r="K373" s="167"/>
      <c r="L373" s="150"/>
      <c r="M373" s="150"/>
      <c r="N373" s="150"/>
    </row>
    <row r="374" spans="1:14" s="3" customFormat="1" ht="15.95" customHeight="1" x14ac:dyDescent="0.15">
      <c r="A374" s="206" t="s">
        <v>85</v>
      </c>
      <c r="B374" s="207"/>
      <c r="C374" s="210" t="s">
        <v>42</v>
      </c>
      <c r="D374" s="104">
        <v>1</v>
      </c>
      <c r="E374" s="104">
        <v>2</v>
      </c>
      <c r="F374" s="104">
        <v>3</v>
      </c>
      <c r="G374" s="104">
        <v>4</v>
      </c>
      <c r="H374" s="104">
        <v>5</v>
      </c>
      <c r="I374" s="245" t="s">
        <v>23</v>
      </c>
      <c r="J374" s="21"/>
      <c r="K374" s="21"/>
      <c r="L374" s="150"/>
      <c r="M374" s="150"/>
      <c r="N374" s="150"/>
    </row>
    <row r="375" spans="1:14" s="3" customFormat="1" ht="15.95" customHeight="1" x14ac:dyDescent="0.15">
      <c r="A375" s="208"/>
      <c r="B375" s="209"/>
      <c r="C375" s="211"/>
      <c r="D375" s="28" t="s">
        <v>54</v>
      </c>
      <c r="E375" s="28" t="s">
        <v>60</v>
      </c>
      <c r="F375" s="28" t="s">
        <v>0</v>
      </c>
      <c r="G375" s="28" t="s">
        <v>51</v>
      </c>
      <c r="H375" s="28" t="s">
        <v>45</v>
      </c>
      <c r="I375" s="254"/>
      <c r="J375" s="40"/>
      <c r="K375" s="40"/>
      <c r="L375" s="150"/>
      <c r="M375" s="150"/>
      <c r="N375" s="150"/>
    </row>
    <row r="376" spans="1:14" s="4" customFormat="1" ht="15" customHeight="1" x14ac:dyDescent="0.15">
      <c r="A376" s="296" t="s">
        <v>215</v>
      </c>
      <c r="B376" s="255" t="s">
        <v>325</v>
      </c>
      <c r="C376" s="210" t="s">
        <v>267</v>
      </c>
      <c r="D376" s="79">
        <v>132</v>
      </c>
      <c r="E376" s="79">
        <v>73</v>
      </c>
      <c r="F376" s="79">
        <v>233</v>
      </c>
      <c r="G376" s="79">
        <v>992</v>
      </c>
      <c r="H376" s="79">
        <v>424</v>
      </c>
      <c r="I376" s="79">
        <v>29</v>
      </c>
      <c r="J376" s="168"/>
      <c r="K376" s="170"/>
      <c r="L376" s="179"/>
      <c r="M376" s="181"/>
      <c r="N376" s="181"/>
    </row>
    <row r="377" spans="1:14" s="3" customFormat="1" ht="15" customHeight="1" x14ac:dyDescent="0.15">
      <c r="A377" s="297"/>
      <c r="B377" s="255"/>
      <c r="C377" s="219"/>
      <c r="D377" s="80">
        <f t="shared" ref="D377:I377" si="132">+D376/SUM($D376:$I376)*100</f>
        <v>7.0100902814657458</v>
      </c>
      <c r="E377" s="80">
        <f t="shared" si="132"/>
        <v>3.8767923526287835</v>
      </c>
      <c r="F377" s="80">
        <f t="shared" si="132"/>
        <v>12.373871481678172</v>
      </c>
      <c r="G377" s="80">
        <f t="shared" si="132"/>
        <v>52.681890600106215</v>
      </c>
      <c r="H377" s="80">
        <f t="shared" si="132"/>
        <v>22.517259691980883</v>
      </c>
      <c r="I377" s="80">
        <f t="shared" si="132"/>
        <v>1.5400955921402018</v>
      </c>
      <c r="J377" s="169"/>
      <c r="K377" s="167"/>
      <c r="L377" s="150"/>
      <c r="M377" s="150"/>
      <c r="N377" s="150"/>
    </row>
    <row r="378" spans="1:14" s="4" customFormat="1" ht="15" customHeight="1" x14ac:dyDescent="0.15">
      <c r="A378" s="297"/>
      <c r="B378" s="255"/>
      <c r="C378" s="210" t="s">
        <v>211</v>
      </c>
      <c r="D378" s="79">
        <v>124</v>
      </c>
      <c r="E378" s="79">
        <v>88</v>
      </c>
      <c r="F378" s="79">
        <v>241</v>
      </c>
      <c r="G378" s="79">
        <v>975</v>
      </c>
      <c r="H378" s="79">
        <v>445</v>
      </c>
      <c r="I378" s="79">
        <v>92</v>
      </c>
      <c r="J378" s="168"/>
      <c r="K378" s="170"/>
      <c r="L378" s="179"/>
      <c r="M378" s="181"/>
      <c r="N378" s="181"/>
    </row>
    <row r="379" spans="1:14" s="3" customFormat="1" ht="15" customHeight="1" x14ac:dyDescent="0.15">
      <c r="A379" s="297"/>
      <c r="B379" s="255"/>
      <c r="C379" s="219"/>
      <c r="D379" s="80">
        <f t="shared" ref="D379:I379" si="133">+D378/SUM($D378:$I378)*100</f>
        <v>6.3104325699745543</v>
      </c>
      <c r="E379" s="80">
        <f t="shared" si="133"/>
        <v>4.4783715012722647</v>
      </c>
      <c r="F379" s="80">
        <f t="shared" si="133"/>
        <v>12.264631043256998</v>
      </c>
      <c r="G379" s="80">
        <f t="shared" si="133"/>
        <v>49.618320610687022</v>
      </c>
      <c r="H379" s="80">
        <f t="shared" si="133"/>
        <v>22.646310432569976</v>
      </c>
      <c r="I379" s="80">
        <f t="shared" si="133"/>
        <v>4.6819338422391859</v>
      </c>
      <c r="J379" s="169"/>
      <c r="K379" s="167"/>
      <c r="L379" s="150"/>
      <c r="M379" s="150"/>
      <c r="N379" s="150"/>
    </row>
    <row r="380" spans="1:14" s="4" customFormat="1" ht="15" customHeight="1" x14ac:dyDescent="0.15">
      <c r="A380" s="297"/>
      <c r="B380" s="255"/>
      <c r="C380" s="218" t="s">
        <v>57</v>
      </c>
      <c r="D380" s="79">
        <v>124</v>
      </c>
      <c r="E380" s="79">
        <v>57</v>
      </c>
      <c r="F380" s="79">
        <v>228</v>
      </c>
      <c r="G380" s="79">
        <v>1071</v>
      </c>
      <c r="H380" s="79">
        <v>488</v>
      </c>
      <c r="I380" s="79">
        <v>89</v>
      </c>
      <c r="J380" s="168"/>
      <c r="K380" s="170"/>
      <c r="L380" s="179"/>
      <c r="M380" s="181"/>
      <c r="N380" s="181"/>
    </row>
    <row r="381" spans="1:14" s="3" customFormat="1" ht="15" customHeight="1" x14ac:dyDescent="0.15">
      <c r="A381" s="297"/>
      <c r="B381" s="255"/>
      <c r="C381" s="220"/>
      <c r="D381" s="80">
        <f t="shared" ref="D381:I381" si="134">+D380/SUM($D380:$I380)*100</f>
        <v>6.0281964025279535</v>
      </c>
      <c r="E381" s="80">
        <f t="shared" si="134"/>
        <v>2.7710257656781723</v>
      </c>
      <c r="F381" s="80">
        <f t="shared" si="134"/>
        <v>11.084103062712689</v>
      </c>
      <c r="G381" s="80">
        <f t="shared" si="134"/>
        <v>52.066115702479344</v>
      </c>
      <c r="H381" s="80">
        <f t="shared" si="134"/>
        <v>23.723869713174526</v>
      </c>
      <c r="I381" s="80">
        <f t="shared" si="134"/>
        <v>4.3266893534273221</v>
      </c>
      <c r="J381" s="169"/>
      <c r="K381" s="167"/>
      <c r="L381" s="150"/>
      <c r="M381" s="150"/>
      <c r="N381" s="150"/>
    </row>
    <row r="382" spans="1:14" s="3" customFormat="1" ht="22.5" customHeight="1" x14ac:dyDescent="0.15">
      <c r="A382" s="36"/>
      <c r="B382" s="59"/>
      <c r="C382" s="71"/>
      <c r="D382" s="105"/>
      <c r="E382" s="105"/>
      <c r="F382" s="105"/>
      <c r="G382" s="105"/>
      <c r="H382" s="105"/>
      <c r="I382" s="105"/>
      <c r="J382" s="167"/>
      <c r="K382" s="167"/>
      <c r="L382" s="167"/>
      <c r="M382" s="150"/>
      <c r="N382" s="150"/>
    </row>
    <row r="383" spans="1:14" s="3" customFormat="1" ht="15" customHeight="1" x14ac:dyDescent="0.15">
      <c r="A383" s="206" t="s">
        <v>85</v>
      </c>
      <c r="B383" s="207"/>
      <c r="C383" s="210" t="s">
        <v>42</v>
      </c>
      <c r="D383" s="104">
        <v>1</v>
      </c>
      <c r="E383" s="104">
        <v>2</v>
      </c>
      <c r="F383" s="104">
        <v>3</v>
      </c>
      <c r="G383" s="104">
        <v>4</v>
      </c>
      <c r="H383" s="104">
        <v>5</v>
      </c>
      <c r="I383" s="104">
        <v>6</v>
      </c>
      <c r="J383" s="245" t="s">
        <v>23</v>
      </c>
      <c r="K383" s="21"/>
      <c r="L383" s="21"/>
      <c r="M383" s="150"/>
      <c r="N383" s="150"/>
    </row>
    <row r="384" spans="1:14" s="3" customFormat="1" ht="32.1" customHeight="1" x14ac:dyDescent="0.15">
      <c r="A384" s="208"/>
      <c r="B384" s="209"/>
      <c r="C384" s="219"/>
      <c r="D384" s="29" t="s">
        <v>61</v>
      </c>
      <c r="E384" s="29" t="s">
        <v>180</v>
      </c>
      <c r="F384" s="29" t="s">
        <v>97</v>
      </c>
      <c r="G384" s="29" t="s">
        <v>44</v>
      </c>
      <c r="H384" s="29" t="s">
        <v>63</v>
      </c>
      <c r="I384" s="29" t="s">
        <v>65</v>
      </c>
      <c r="J384" s="254"/>
      <c r="K384" s="40"/>
      <c r="L384" s="40"/>
      <c r="M384" s="150"/>
      <c r="N384" s="150"/>
    </row>
    <row r="385" spans="1:14" s="4" customFormat="1" ht="15" customHeight="1" x14ac:dyDescent="0.15">
      <c r="A385" s="296" t="s">
        <v>216</v>
      </c>
      <c r="B385" s="255" t="s">
        <v>356</v>
      </c>
      <c r="C385" s="210" t="s">
        <v>267</v>
      </c>
      <c r="D385" s="79">
        <v>125</v>
      </c>
      <c r="E385" s="79">
        <v>9</v>
      </c>
      <c r="F385" s="79">
        <v>57</v>
      </c>
      <c r="G385" s="93">
        <v>1403</v>
      </c>
      <c r="H385" s="79">
        <v>146</v>
      </c>
      <c r="I385" s="130">
        <v>95</v>
      </c>
      <c r="J385" s="79">
        <v>48</v>
      </c>
      <c r="K385" s="170"/>
      <c r="L385" s="170"/>
      <c r="M385" s="181"/>
      <c r="N385" s="181"/>
    </row>
    <row r="386" spans="1:14" s="3" customFormat="1" ht="15" customHeight="1" x14ac:dyDescent="0.15">
      <c r="A386" s="297"/>
      <c r="B386" s="255"/>
      <c r="C386" s="219"/>
      <c r="D386" s="80">
        <f t="shared" ref="D386:J386" si="135">+D385/SUM($D385:$J385)*100</f>
        <v>6.6383430695698351</v>
      </c>
      <c r="E386" s="80">
        <f t="shared" si="135"/>
        <v>0.47796070100902821</v>
      </c>
      <c r="F386" s="80">
        <f t="shared" si="135"/>
        <v>3.0270844397238448</v>
      </c>
      <c r="G386" s="80">
        <f t="shared" si="135"/>
        <v>74.508762612851825</v>
      </c>
      <c r="H386" s="80">
        <f t="shared" si="135"/>
        <v>7.753584705257567</v>
      </c>
      <c r="I386" s="80">
        <f t="shared" si="135"/>
        <v>5.0451407328730751</v>
      </c>
      <c r="J386" s="80">
        <f t="shared" si="135"/>
        <v>2.5491237387148167</v>
      </c>
      <c r="K386" s="167"/>
      <c r="L386" s="167"/>
      <c r="M386" s="150"/>
      <c r="N386" s="150"/>
    </row>
    <row r="387" spans="1:14" s="4" customFormat="1" ht="15" customHeight="1" x14ac:dyDescent="0.15">
      <c r="A387" s="297"/>
      <c r="B387" s="255"/>
      <c r="C387" s="210" t="s">
        <v>211</v>
      </c>
      <c r="D387" s="79">
        <v>144</v>
      </c>
      <c r="E387" s="79">
        <v>10</v>
      </c>
      <c r="F387" s="79">
        <v>46</v>
      </c>
      <c r="G387" s="93">
        <v>1434</v>
      </c>
      <c r="H387" s="79">
        <v>112</v>
      </c>
      <c r="I387" s="130">
        <v>104</v>
      </c>
      <c r="J387" s="79">
        <v>115</v>
      </c>
      <c r="K387" s="170"/>
      <c r="L387" s="170"/>
      <c r="M387" s="181"/>
      <c r="N387" s="181"/>
    </row>
    <row r="388" spans="1:14" s="3" customFormat="1" ht="15" customHeight="1" x14ac:dyDescent="0.15">
      <c r="A388" s="297"/>
      <c r="B388" s="255"/>
      <c r="C388" s="219"/>
      <c r="D388" s="80">
        <f t="shared" ref="D388:J388" si="136">+D387/SUM($D387:$J387)*100</f>
        <v>7.328244274809161</v>
      </c>
      <c r="E388" s="80">
        <f t="shared" si="136"/>
        <v>0.5089058524173028</v>
      </c>
      <c r="F388" s="80">
        <f t="shared" si="136"/>
        <v>2.3409669211195929</v>
      </c>
      <c r="G388" s="80">
        <f t="shared" si="136"/>
        <v>72.977099236641223</v>
      </c>
      <c r="H388" s="80">
        <f t="shared" si="136"/>
        <v>5.6997455470737917</v>
      </c>
      <c r="I388" s="80">
        <f t="shared" si="136"/>
        <v>5.2926208651399493</v>
      </c>
      <c r="J388" s="80">
        <f t="shared" si="136"/>
        <v>5.8524173027989823</v>
      </c>
      <c r="K388" s="167"/>
      <c r="L388" s="167"/>
      <c r="M388" s="150"/>
      <c r="N388" s="150"/>
    </row>
    <row r="389" spans="1:14" s="4" customFormat="1" ht="15" customHeight="1" x14ac:dyDescent="0.15">
      <c r="A389" s="297"/>
      <c r="B389" s="255"/>
      <c r="C389" s="218" t="s">
        <v>57</v>
      </c>
      <c r="D389" s="79">
        <v>174</v>
      </c>
      <c r="E389" s="79">
        <v>13</v>
      </c>
      <c r="F389" s="79">
        <v>45</v>
      </c>
      <c r="G389" s="93">
        <v>1519</v>
      </c>
      <c r="H389" s="79">
        <v>113</v>
      </c>
      <c r="I389" s="130">
        <v>97</v>
      </c>
      <c r="J389" s="79">
        <v>96</v>
      </c>
      <c r="K389" s="170"/>
      <c r="L389" s="170"/>
      <c r="M389" s="181"/>
      <c r="N389" s="181"/>
    </row>
    <row r="390" spans="1:14" s="3" customFormat="1" ht="15" customHeight="1" x14ac:dyDescent="0.15">
      <c r="A390" s="297"/>
      <c r="B390" s="255"/>
      <c r="C390" s="220"/>
      <c r="D390" s="80">
        <f t="shared" ref="D390:J390" si="137">+D389/SUM($D389:$J389)*100</f>
        <v>8.4589207583859984</v>
      </c>
      <c r="E390" s="80">
        <f t="shared" si="137"/>
        <v>0.63198833252309183</v>
      </c>
      <c r="F390" s="80">
        <f t="shared" si="137"/>
        <v>2.1876519202722413</v>
      </c>
      <c r="G390" s="80">
        <f t="shared" si="137"/>
        <v>73.845405930967431</v>
      </c>
      <c r="H390" s="80">
        <f t="shared" si="137"/>
        <v>5.4934370442391831</v>
      </c>
      <c r="I390" s="80">
        <f t="shared" si="137"/>
        <v>4.7156052503646091</v>
      </c>
      <c r="J390" s="80">
        <f t="shared" si="137"/>
        <v>4.6669907632474477</v>
      </c>
      <c r="K390" s="167"/>
      <c r="L390" s="167"/>
      <c r="M390" s="150"/>
      <c r="N390" s="150"/>
    </row>
    <row r="391" spans="1:14" s="3" customFormat="1" ht="22.5" customHeight="1" x14ac:dyDescent="0.15">
      <c r="A391" s="19"/>
      <c r="B391" s="44"/>
      <c r="C391" s="13"/>
      <c r="D391" s="86"/>
      <c r="E391" s="86"/>
      <c r="F391" s="86"/>
      <c r="G391" s="86"/>
      <c r="H391" s="86"/>
      <c r="I391" s="86"/>
      <c r="J391" s="86"/>
      <c r="K391" s="86"/>
      <c r="L391" s="86"/>
      <c r="M391" s="150"/>
      <c r="N391" s="150"/>
    </row>
    <row r="392" spans="1:14" s="2" customFormat="1" ht="24" customHeight="1" x14ac:dyDescent="0.15">
      <c r="A392" s="204" t="s">
        <v>175</v>
      </c>
      <c r="B392" s="204"/>
      <c r="C392" s="204"/>
      <c r="D392" s="204"/>
      <c r="E392" s="204"/>
      <c r="F392" s="204"/>
      <c r="G392" s="189"/>
      <c r="H392" s="189"/>
      <c r="I392" s="189"/>
      <c r="J392" s="189"/>
      <c r="K392" s="189"/>
      <c r="L392" s="189"/>
      <c r="M392" s="180"/>
      <c r="N392" s="180"/>
    </row>
    <row r="393" spans="1:14" s="3" customFormat="1" ht="15.95" customHeight="1" x14ac:dyDescent="0.15">
      <c r="A393" s="206" t="s">
        <v>85</v>
      </c>
      <c r="B393" s="207"/>
      <c r="C393" s="210" t="s">
        <v>42</v>
      </c>
      <c r="D393" s="243" t="s">
        <v>1</v>
      </c>
      <c r="E393" s="243" t="s">
        <v>139</v>
      </c>
      <c r="F393" s="245" t="s">
        <v>23</v>
      </c>
      <c r="G393" s="123"/>
      <c r="H393" s="118"/>
      <c r="I393" s="118"/>
      <c r="J393" s="118"/>
      <c r="K393" s="118"/>
      <c r="L393" s="118"/>
      <c r="M393" s="150"/>
      <c r="N393" s="150"/>
    </row>
    <row r="394" spans="1:14" s="3" customFormat="1" ht="15.95" customHeight="1" x14ac:dyDescent="0.15">
      <c r="A394" s="208"/>
      <c r="B394" s="209"/>
      <c r="C394" s="211"/>
      <c r="D394" s="249"/>
      <c r="E394" s="249"/>
      <c r="F394" s="254"/>
      <c r="G394" s="123"/>
      <c r="H394" s="118"/>
      <c r="I394" s="118"/>
      <c r="J394" s="118"/>
      <c r="K394" s="118"/>
      <c r="L394" s="118"/>
      <c r="M394" s="150"/>
      <c r="N394" s="150"/>
    </row>
    <row r="395" spans="1:14" s="9" customFormat="1" ht="15" customHeight="1" x14ac:dyDescent="0.15">
      <c r="A395" s="247" t="s">
        <v>219</v>
      </c>
      <c r="B395" s="240" t="s">
        <v>326</v>
      </c>
      <c r="C395" s="210" t="s">
        <v>267</v>
      </c>
      <c r="D395" s="79">
        <v>1338</v>
      </c>
      <c r="E395" s="79">
        <v>518</v>
      </c>
      <c r="F395" s="79">
        <v>27</v>
      </c>
      <c r="G395" s="127"/>
      <c r="H395" s="127"/>
      <c r="I395" s="127"/>
      <c r="J395" s="127"/>
      <c r="K395" s="127"/>
      <c r="L395" s="127"/>
      <c r="M395" s="157"/>
      <c r="N395" s="157"/>
    </row>
    <row r="396" spans="1:14" s="3" customFormat="1" ht="15" customHeight="1" x14ac:dyDescent="0.15">
      <c r="A396" s="248"/>
      <c r="B396" s="240"/>
      <c r="C396" s="219"/>
      <c r="D396" s="80">
        <f>+D395/SUM($D395:$F395)*100</f>
        <v>71.056824216675523</v>
      </c>
      <c r="E396" s="80">
        <f>+E395/SUM($D395:$F395)*100</f>
        <v>27.509293680297397</v>
      </c>
      <c r="F396" s="80">
        <f>+F395/SUM($D395:$F395)*100</f>
        <v>1.4338821030270845</v>
      </c>
      <c r="G396" s="128"/>
      <c r="H396" s="128"/>
      <c r="I396" s="128"/>
      <c r="J396" s="128"/>
      <c r="K396" s="128"/>
      <c r="L396" s="128"/>
      <c r="M396" s="150"/>
      <c r="N396" s="150"/>
    </row>
    <row r="397" spans="1:14" s="9" customFormat="1" ht="15" customHeight="1" x14ac:dyDescent="0.15">
      <c r="A397" s="248"/>
      <c r="B397" s="240"/>
      <c r="C397" s="210" t="s">
        <v>211</v>
      </c>
      <c r="D397" s="79">
        <v>1305</v>
      </c>
      <c r="E397" s="79">
        <v>584</v>
      </c>
      <c r="F397" s="79">
        <v>76</v>
      </c>
      <c r="G397" s="127"/>
      <c r="H397" s="127"/>
      <c r="I397" s="127"/>
      <c r="J397" s="127"/>
      <c r="K397" s="127"/>
      <c r="L397" s="127"/>
      <c r="M397" s="157"/>
      <c r="N397" s="157"/>
    </row>
    <row r="398" spans="1:14" s="3" customFormat="1" ht="15" customHeight="1" x14ac:dyDescent="0.15">
      <c r="A398" s="248"/>
      <c r="B398" s="240"/>
      <c r="C398" s="219"/>
      <c r="D398" s="80">
        <f>+D397/SUM($D397:$F397)*100</f>
        <v>66.412213740458014</v>
      </c>
      <c r="E398" s="80">
        <f>+E397/SUM($D397:$F397)*100</f>
        <v>29.720101781170484</v>
      </c>
      <c r="F398" s="80">
        <f>+F397/SUM($D397:$F397)*100</f>
        <v>3.8676844783715012</v>
      </c>
      <c r="G398" s="128"/>
      <c r="H398" s="128"/>
      <c r="I398" s="128"/>
      <c r="J398" s="128"/>
      <c r="K398" s="128"/>
      <c r="L398" s="128"/>
      <c r="M398" s="150"/>
      <c r="N398" s="150"/>
    </row>
    <row r="399" spans="1:14" s="9" customFormat="1" ht="15" customHeight="1" x14ac:dyDescent="0.15">
      <c r="A399" s="248"/>
      <c r="B399" s="240"/>
      <c r="C399" s="218" t="s">
        <v>57</v>
      </c>
      <c r="D399" s="79">
        <v>1350</v>
      </c>
      <c r="E399" s="79">
        <v>629</v>
      </c>
      <c r="F399" s="79">
        <v>78</v>
      </c>
      <c r="G399" s="127"/>
      <c r="H399" s="127"/>
      <c r="I399" s="127"/>
      <c r="J399" s="127"/>
      <c r="K399" s="127"/>
      <c r="L399" s="127"/>
      <c r="M399" s="157"/>
      <c r="N399" s="157"/>
    </row>
    <row r="400" spans="1:14" s="3" customFormat="1" ht="15" customHeight="1" x14ac:dyDescent="0.15">
      <c r="A400" s="248"/>
      <c r="B400" s="240"/>
      <c r="C400" s="220"/>
      <c r="D400" s="80">
        <f>+D399/SUM($D399:$F399)*100</f>
        <v>65.629557608167232</v>
      </c>
      <c r="E400" s="80">
        <f>+E399/SUM($D399:$F399)*100</f>
        <v>30.578512396694212</v>
      </c>
      <c r="F400" s="80">
        <f>+F399/SUM($D399:$F399)*100</f>
        <v>3.7919299951385517</v>
      </c>
      <c r="G400" s="128"/>
      <c r="H400" s="128"/>
      <c r="I400" s="128"/>
      <c r="J400" s="128"/>
      <c r="K400" s="128"/>
      <c r="L400" s="128"/>
      <c r="M400" s="150"/>
      <c r="N400" s="150"/>
    </row>
    <row r="401" spans="1:14" s="3" customFormat="1" ht="22.5" customHeight="1" x14ac:dyDescent="0.15">
      <c r="A401" s="14"/>
      <c r="B401" s="44"/>
      <c r="C401" s="14"/>
      <c r="D401" s="81"/>
      <c r="E401" s="81"/>
      <c r="F401" s="81"/>
      <c r="G401" s="81"/>
      <c r="H401" s="81"/>
      <c r="I401" s="81"/>
      <c r="J401" s="81"/>
      <c r="K401" s="81"/>
      <c r="L401" s="81"/>
      <c r="M401" s="150"/>
      <c r="N401" s="150"/>
    </row>
    <row r="402" spans="1:14" s="3" customFormat="1" ht="15.95" customHeight="1" x14ac:dyDescent="0.15">
      <c r="A402" s="206" t="s">
        <v>85</v>
      </c>
      <c r="B402" s="207"/>
      <c r="C402" s="210" t="s">
        <v>42</v>
      </c>
      <c r="D402" s="243" t="s">
        <v>190</v>
      </c>
      <c r="E402" s="243" t="s">
        <v>191</v>
      </c>
      <c r="F402" s="245" t="s">
        <v>23</v>
      </c>
      <c r="G402" s="118"/>
      <c r="H402" s="118"/>
      <c r="I402" s="118"/>
      <c r="J402" s="118"/>
      <c r="K402" s="118"/>
      <c r="L402" s="118"/>
      <c r="M402" s="150"/>
      <c r="N402" s="150"/>
    </row>
    <row r="403" spans="1:14" s="3" customFormat="1" ht="15.95" customHeight="1" x14ac:dyDescent="0.15">
      <c r="A403" s="208"/>
      <c r="B403" s="209"/>
      <c r="C403" s="219"/>
      <c r="D403" s="249"/>
      <c r="E403" s="249"/>
      <c r="F403" s="254"/>
      <c r="G403" s="118"/>
      <c r="H403" s="118"/>
      <c r="I403" s="118"/>
      <c r="J403" s="118"/>
      <c r="K403" s="118"/>
      <c r="L403" s="118"/>
      <c r="M403" s="150"/>
      <c r="N403" s="150"/>
    </row>
    <row r="404" spans="1:14" s="3" customFormat="1" ht="15" customHeight="1" x14ac:dyDescent="0.15">
      <c r="A404" s="240" t="s">
        <v>6</v>
      </c>
      <c r="B404" s="240" t="s">
        <v>327</v>
      </c>
      <c r="C404" s="210" t="s">
        <v>267</v>
      </c>
      <c r="D404" s="79">
        <v>488</v>
      </c>
      <c r="E404" s="79">
        <v>1368</v>
      </c>
      <c r="F404" s="79">
        <v>27</v>
      </c>
      <c r="G404" s="118"/>
      <c r="H404" s="118"/>
      <c r="I404" s="118"/>
      <c r="J404" s="118"/>
      <c r="K404" s="118"/>
      <c r="L404" s="118"/>
      <c r="M404" s="150"/>
      <c r="N404" s="150"/>
    </row>
    <row r="405" spans="1:14" s="3" customFormat="1" ht="15" customHeight="1" x14ac:dyDescent="0.15">
      <c r="A405" s="240"/>
      <c r="B405" s="240"/>
      <c r="C405" s="219"/>
      <c r="D405" s="80">
        <f>+D404/SUM($D404:$F404)*100</f>
        <v>25.916091343600637</v>
      </c>
      <c r="E405" s="80">
        <f>+E404/SUM($D404:$F404)*100</f>
        <v>72.650026553372285</v>
      </c>
      <c r="F405" s="80">
        <f>+F404/SUM($D404:$F404)*100</f>
        <v>1.4338821030270845</v>
      </c>
      <c r="G405" s="118"/>
      <c r="H405" s="118"/>
      <c r="I405" s="118"/>
      <c r="J405" s="118"/>
      <c r="K405" s="118"/>
      <c r="L405" s="118"/>
      <c r="M405" s="150"/>
      <c r="N405" s="150"/>
    </row>
    <row r="406" spans="1:14" s="3" customFormat="1" ht="15" customHeight="1" x14ac:dyDescent="0.15">
      <c r="A406" s="240"/>
      <c r="B406" s="240"/>
      <c r="C406" s="210" t="s">
        <v>211</v>
      </c>
      <c r="D406" s="79">
        <v>479</v>
      </c>
      <c r="E406" s="79">
        <v>1421</v>
      </c>
      <c r="F406" s="79">
        <v>65</v>
      </c>
      <c r="G406" s="118"/>
      <c r="H406" s="118"/>
      <c r="I406" s="118"/>
      <c r="J406" s="118"/>
      <c r="K406" s="118"/>
      <c r="L406" s="118"/>
      <c r="M406" s="150"/>
      <c r="N406" s="150"/>
    </row>
    <row r="407" spans="1:14" s="3" customFormat="1" ht="15" customHeight="1" x14ac:dyDescent="0.15">
      <c r="A407" s="240"/>
      <c r="B407" s="240"/>
      <c r="C407" s="219"/>
      <c r="D407" s="80">
        <f>+D406/SUM($D406:$F406)*100</f>
        <v>24.376590330788805</v>
      </c>
      <c r="E407" s="80">
        <f>+E406/SUM($D406:$F406)*100</f>
        <v>72.315521628498729</v>
      </c>
      <c r="F407" s="80">
        <f>+F406/SUM($D406:$F406)*100</f>
        <v>3.3078880407124678</v>
      </c>
      <c r="G407" s="118"/>
      <c r="H407" s="118"/>
      <c r="I407" s="118"/>
      <c r="J407" s="118"/>
      <c r="K407" s="118"/>
      <c r="L407" s="118"/>
      <c r="M407" s="150"/>
      <c r="N407" s="150"/>
    </row>
    <row r="408" spans="1:14" s="3" customFormat="1" ht="15" customHeight="1" x14ac:dyDescent="0.15">
      <c r="A408" s="240"/>
      <c r="B408" s="240"/>
      <c r="C408" s="218" t="s">
        <v>57</v>
      </c>
      <c r="D408" s="79">
        <v>487</v>
      </c>
      <c r="E408" s="79">
        <v>1504</v>
      </c>
      <c r="F408" s="79">
        <v>66</v>
      </c>
      <c r="G408" s="118"/>
      <c r="H408" s="118"/>
      <c r="I408" s="118"/>
      <c r="J408" s="118"/>
      <c r="K408" s="118"/>
      <c r="L408" s="118"/>
      <c r="M408" s="150"/>
      <c r="N408" s="150"/>
    </row>
    <row r="409" spans="1:14" s="3" customFormat="1" ht="15" customHeight="1" x14ac:dyDescent="0.15">
      <c r="A409" s="240"/>
      <c r="B409" s="240"/>
      <c r="C409" s="220"/>
      <c r="D409" s="80">
        <f>+D408/SUM($D408:$F408)*100</f>
        <v>23.675255226057367</v>
      </c>
      <c r="E409" s="80">
        <f>+E408/SUM($D408:$F408)*100</f>
        <v>73.116188624210011</v>
      </c>
      <c r="F409" s="80">
        <f>+F408/SUM($D408:$F408)*100</f>
        <v>3.2085561497326207</v>
      </c>
      <c r="G409" s="118"/>
      <c r="H409" s="118"/>
      <c r="I409" s="118"/>
      <c r="J409" s="118"/>
      <c r="K409" s="118"/>
      <c r="L409" s="118"/>
      <c r="M409" s="150"/>
      <c r="N409" s="150"/>
    </row>
    <row r="410" spans="1:14" s="3" customFormat="1" ht="22.5" customHeight="1" x14ac:dyDescent="0.15">
      <c r="A410" s="14"/>
      <c r="B410" s="44"/>
      <c r="C410" s="14"/>
      <c r="D410" s="81"/>
      <c r="E410" s="81"/>
      <c r="F410" s="81"/>
      <c r="G410" s="81"/>
      <c r="H410" s="81"/>
      <c r="I410" s="81"/>
      <c r="J410" s="81"/>
      <c r="K410" s="81"/>
      <c r="L410" s="81"/>
      <c r="M410" s="150"/>
      <c r="N410" s="150"/>
    </row>
    <row r="411" spans="1:14" s="3" customFormat="1" ht="15.95" customHeight="1" x14ac:dyDescent="0.15">
      <c r="A411" s="206" t="s">
        <v>85</v>
      </c>
      <c r="B411" s="207"/>
      <c r="C411" s="210" t="s">
        <v>42</v>
      </c>
      <c r="D411" s="243" t="s">
        <v>12</v>
      </c>
      <c r="E411" s="243" t="s">
        <v>221</v>
      </c>
      <c r="F411" s="245" t="s">
        <v>23</v>
      </c>
      <c r="G411" s="118"/>
      <c r="H411" s="118"/>
      <c r="I411" s="118"/>
      <c r="J411" s="118"/>
      <c r="K411" s="118"/>
      <c r="L411" s="118"/>
      <c r="M411" s="150"/>
      <c r="N411" s="150"/>
    </row>
    <row r="412" spans="1:14" s="3" customFormat="1" ht="15.95" customHeight="1" x14ac:dyDescent="0.15">
      <c r="A412" s="208"/>
      <c r="B412" s="209"/>
      <c r="C412" s="219"/>
      <c r="D412" s="249"/>
      <c r="E412" s="249"/>
      <c r="F412" s="254"/>
      <c r="G412" s="118"/>
      <c r="H412" s="118"/>
      <c r="I412" s="118"/>
      <c r="J412" s="118"/>
      <c r="K412" s="118"/>
      <c r="L412" s="118"/>
      <c r="M412" s="150"/>
      <c r="N412" s="150"/>
    </row>
    <row r="413" spans="1:14" s="3" customFormat="1" ht="15" customHeight="1" x14ac:dyDescent="0.15">
      <c r="A413" s="240" t="s">
        <v>136</v>
      </c>
      <c r="B413" s="240" t="s">
        <v>206</v>
      </c>
      <c r="C413" s="210" t="s">
        <v>267</v>
      </c>
      <c r="D413" s="79">
        <v>887</v>
      </c>
      <c r="E413" s="79">
        <v>969</v>
      </c>
      <c r="F413" s="79">
        <v>27</v>
      </c>
      <c r="G413" s="118"/>
      <c r="H413" s="118"/>
      <c r="I413" s="118"/>
      <c r="J413" s="118"/>
      <c r="K413" s="118"/>
      <c r="L413" s="118"/>
      <c r="M413" s="150"/>
      <c r="N413" s="150"/>
    </row>
    <row r="414" spans="1:14" s="3" customFormat="1" ht="15" customHeight="1" x14ac:dyDescent="0.15">
      <c r="A414" s="240"/>
      <c r="B414" s="240"/>
      <c r="C414" s="219"/>
      <c r="D414" s="80">
        <f>+D413/SUM($D413:$F413)*100</f>
        <v>47.105682421667552</v>
      </c>
      <c r="E414" s="80">
        <f>+E413/SUM($D413:$F413)*100</f>
        <v>51.460435475305367</v>
      </c>
      <c r="F414" s="80">
        <f>+F413/SUM($D413:$F413)*100</f>
        <v>1.4338821030270845</v>
      </c>
      <c r="G414" s="118"/>
      <c r="H414" s="118"/>
      <c r="I414" s="118"/>
      <c r="J414" s="118"/>
      <c r="K414" s="118"/>
      <c r="L414" s="118"/>
      <c r="M414" s="150"/>
      <c r="N414" s="150"/>
    </row>
    <row r="415" spans="1:14" s="3" customFormat="1" ht="15" customHeight="1" x14ac:dyDescent="0.15">
      <c r="A415" s="240"/>
      <c r="B415" s="240"/>
      <c r="C415" s="210" t="s">
        <v>211</v>
      </c>
      <c r="D415" s="79">
        <v>844</v>
      </c>
      <c r="E415" s="79">
        <v>1059</v>
      </c>
      <c r="F415" s="79">
        <v>62</v>
      </c>
      <c r="G415" s="118"/>
      <c r="H415" s="118"/>
      <c r="I415" s="118"/>
      <c r="J415" s="118"/>
      <c r="K415" s="118"/>
      <c r="L415" s="118"/>
      <c r="M415" s="150"/>
      <c r="N415" s="150"/>
    </row>
    <row r="416" spans="1:14" s="3" customFormat="1" ht="15" customHeight="1" x14ac:dyDescent="0.15">
      <c r="A416" s="240"/>
      <c r="B416" s="240"/>
      <c r="C416" s="219"/>
      <c r="D416" s="80">
        <f>+D415/SUM($D415:$F415)*100</f>
        <v>42.951653944020357</v>
      </c>
      <c r="E416" s="80">
        <f>+E415/SUM($D415:$F415)*100</f>
        <v>53.893129770992367</v>
      </c>
      <c r="F416" s="80">
        <f>+F415/SUM($D415:$F415)*100</f>
        <v>3.1552162849872771</v>
      </c>
      <c r="G416" s="118"/>
      <c r="H416" s="118"/>
      <c r="I416" s="118"/>
      <c r="J416" s="118"/>
      <c r="K416" s="118"/>
      <c r="L416" s="118"/>
      <c r="M416" s="150"/>
      <c r="N416" s="150"/>
    </row>
    <row r="417" spans="1:14" s="3" customFormat="1" ht="15" customHeight="1" x14ac:dyDescent="0.15">
      <c r="A417" s="240"/>
      <c r="B417" s="240"/>
      <c r="C417" s="218" t="s">
        <v>57</v>
      </c>
      <c r="D417" s="79">
        <v>762</v>
      </c>
      <c r="E417" s="79">
        <v>1176</v>
      </c>
      <c r="F417" s="79">
        <v>119</v>
      </c>
      <c r="G417" s="118"/>
      <c r="H417" s="118"/>
      <c r="I417" s="118"/>
      <c r="J417" s="118"/>
      <c r="K417" s="118"/>
      <c r="L417" s="118"/>
      <c r="M417" s="150"/>
      <c r="N417" s="150"/>
    </row>
    <row r="418" spans="1:14" s="3" customFormat="1" ht="15" customHeight="1" x14ac:dyDescent="0.15">
      <c r="A418" s="240"/>
      <c r="B418" s="240"/>
      <c r="C418" s="220"/>
      <c r="D418" s="80">
        <f>+D417/SUM($D417:$F417)*100</f>
        <v>37.044239183276616</v>
      </c>
      <c r="E418" s="80">
        <f>+E417/SUM($D417:$F417)*100</f>
        <v>57.170636849781232</v>
      </c>
      <c r="F418" s="80">
        <f>+F417/SUM($D417:$F417)*100</f>
        <v>5.785123966942149</v>
      </c>
      <c r="G418" s="118"/>
      <c r="H418" s="118"/>
      <c r="I418" s="118"/>
      <c r="J418" s="118"/>
      <c r="K418" s="118"/>
      <c r="L418" s="118"/>
      <c r="M418" s="150"/>
      <c r="N418" s="150"/>
    </row>
    <row r="419" spans="1:14" s="5" customFormat="1" ht="22.5" customHeight="1" x14ac:dyDescent="0.15">
      <c r="A419" s="26"/>
      <c r="B419" s="49"/>
      <c r="C419" s="18"/>
      <c r="D419" s="84"/>
      <c r="E419" s="84"/>
      <c r="F419" s="84"/>
      <c r="G419" s="84"/>
      <c r="H419" s="84"/>
      <c r="I419" s="84"/>
      <c r="J419" s="84"/>
      <c r="K419" s="84"/>
      <c r="L419" s="84"/>
      <c r="M419" s="182"/>
      <c r="N419" s="182"/>
    </row>
    <row r="420" spans="1:14" s="3" customFormat="1" ht="15" customHeight="1" x14ac:dyDescent="0.15">
      <c r="A420" s="206" t="s">
        <v>85</v>
      </c>
      <c r="B420" s="207"/>
      <c r="C420" s="210" t="s">
        <v>42</v>
      </c>
      <c r="D420" s="12">
        <v>1</v>
      </c>
      <c r="E420" s="12">
        <v>2</v>
      </c>
      <c r="F420" s="12">
        <v>3</v>
      </c>
      <c r="G420" s="12">
        <v>4</v>
      </c>
      <c r="H420" s="12">
        <v>5</v>
      </c>
      <c r="I420" s="212" t="s">
        <v>23</v>
      </c>
      <c r="J420" s="164" t="s">
        <v>4</v>
      </c>
      <c r="K420" s="12">
        <v>3</v>
      </c>
      <c r="L420" s="12" t="s">
        <v>7</v>
      </c>
      <c r="M420" s="150"/>
      <c r="N420" s="150"/>
    </row>
    <row r="421" spans="1:14" s="3" customFormat="1" ht="46.5" customHeight="1" x14ac:dyDescent="0.15">
      <c r="A421" s="208"/>
      <c r="B421" s="209"/>
      <c r="C421" s="211"/>
      <c r="D421" s="47" t="s">
        <v>224</v>
      </c>
      <c r="E421" s="47" t="s">
        <v>226</v>
      </c>
      <c r="F421" s="47" t="s">
        <v>29</v>
      </c>
      <c r="G421" s="47" t="s">
        <v>228</v>
      </c>
      <c r="H421" s="47" t="s">
        <v>184</v>
      </c>
      <c r="I421" s="213"/>
      <c r="J421" s="42" t="s">
        <v>224</v>
      </c>
      <c r="K421" s="47" t="s">
        <v>29</v>
      </c>
      <c r="L421" s="47" t="s">
        <v>184</v>
      </c>
      <c r="M421" s="150"/>
      <c r="N421" s="150"/>
    </row>
    <row r="422" spans="1:14" s="4" customFormat="1" ht="15" customHeight="1" x14ac:dyDescent="0.15">
      <c r="A422" s="247" t="s">
        <v>260</v>
      </c>
      <c r="B422" s="240" t="s">
        <v>328</v>
      </c>
      <c r="C422" s="210" t="s">
        <v>267</v>
      </c>
      <c r="D422" s="79">
        <v>609</v>
      </c>
      <c r="E422" s="79">
        <v>848</v>
      </c>
      <c r="F422" s="79">
        <v>339</v>
      </c>
      <c r="G422" s="93">
        <v>45</v>
      </c>
      <c r="H422" s="79">
        <v>17</v>
      </c>
      <c r="I422" s="133">
        <v>25</v>
      </c>
      <c r="J422" s="97">
        <f t="shared" ref="J422:J427" si="138">+D422+E422</f>
        <v>1457</v>
      </c>
      <c r="K422" s="79">
        <f t="shared" ref="K422:K427" si="139">+F422</f>
        <v>339</v>
      </c>
      <c r="L422" s="79">
        <f t="shared" ref="L422:L427" si="140">+G422+H422</f>
        <v>62</v>
      </c>
      <c r="M422" s="181"/>
      <c r="N422" s="181"/>
    </row>
    <row r="423" spans="1:14" s="3" customFormat="1" ht="15" customHeight="1" x14ac:dyDescent="0.15">
      <c r="A423" s="248"/>
      <c r="B423" s="240"/>
      <c r="C423" s="219"/>
      <c r="D423" s="80">
        <f t="shared" ref="D423:I423" si="141">+D422/SUM($D422:$I422)*100</f>
        <v>32.342007434944236</v>
      </c>
      <c r="E423" s="80">
        <f t="shared" si="141"/>
        <v>45.034519383961765</v>
      </c>
      <c r="F423" s="80">
        <f t="shared" si="141"/>
        <v>18.003186404673393</v>
      </c>
      <c r="G423" s="115">
        <f t="shared" si="141"/>
        <v>2.3898035050451409</v>
      </c>
      <c r="H423" s="80">
        <f t="shared" si="141"/>
        <v>0.90281465746149758</v>
      </c>
      <c r="I423" s="134">
        <f t="shared" si="141"/>
        <v>1.3276686139139671</v>
      </c>
      <c r="J423" s="145">
        <f t="shared" si="138"/>
        <v>77.376526818906001</v>
      </c>
      <c r="K423" s="80">
        <f t="shared" si="139"/>
        <v>18.003186404673393</v>
      </c>
      <c r="L423" s="80">
        <f t="shared" si="140"/>
        <v>3.2926181625066384</v>
      </c>
      <c r="M423" s="150"/>
      <c r="N423" s="150"/>
    </row>
    <row r="424" spans="1:14" s="4" customFormat="1" ht="15" customHeight="1" x14ac:dyDescent="0.15">
      <c r="A424" s="248"/>
      <c r="B424" s="240"/>
      <c r="C424" s="210" t="s">
        <v>211</v>
      </c>
      <c r="D424" s="79">
        <v>537</v>
      </c>
      <c r="E424" s="79">
        <v>909</v>
      </c>
      <c r="F424" s="79">
        <v>375</v>
      </c>
      <c r="G424" s="93">
        <v>41</v>
      </c>
      <c r="H424" s="79">
        <v>37</v>
      </c>
      <c r="I424" s="133">
        <v>66</v>
      </c>
      <c r="J424" s="97">
        <f t="shared" si="138"/>
        <v>1446</v>
      </c>
      <c r="K424" s="79">
        <f t="shared" si="139"/>
        <v>375</v>
      </c>
      <c r="L424" s="79">
        <f t="shared" si="140"/>
        <v>78</v>
      </c>
      <c r="M424" s="181"/>
      <c r="N424" s="181"/>
    </row>
    <row r="425" spans="1:14" s="3" customFormat="1" ht="15" customHeight="1" x14ac:dyDescent="0.15">
      <c r="A425" s="248"/>
      <c r="B425" s="240"/>
      <c r="C425" s="219"/>
      <c r="D425" s="80">
        <f t="shared" ref="D425:I425" si="142">+D424/SUM($D424:$I424)*100</f>
        <v>27.328244274809162</v>
      </c>
      <c r="E425" s="80">
        <f t="shared" si="142"/>
        <v>46.259541984732827</v>
      </c>
      <c r="F425" s="80">
        <f t="shared" si="142"/>
        <v>19.083969465648856</v>
      </c>
      <c r="G425" s="115">
        <f t="shared" si="142"/>
        <v>2.0865139949109412</v>
      </c>
      <c r="H425" s="80">
        <f t="shared" si="142"/>
        <v>1.8829516539440201</v>
      </c>
      <c r="I425" s="134">
        <f t="shared" si="142"/>
        <v>3.3587786259541987</v>
      </c>
      <c r="J425" s="145">
        <f t="shared" si="138"/>
        <v>73.587786259541986</v>
      </c>
      <c r="K425" s="80">
        <f t="shared" si="139"/>
        <v>19.083969465648856</v>
      </c>
      <c r="L425" s="80">
        <f t="shared" si="140"/>
        <v>3.9694656488549613</v>
      </c>
      <c r="M425" s="150"/>
      <c r="N425" s="150"/>
    </row>
    <row r="426" spans="1:14" s="4" customFormat="1" ht="15" customHeight="1" x14ac:dyDescent="0.15">
      <c r="A426" s="248"/>
      <c r="B426" s="240"/>
      <c r="C426" s="218" t="s">
        <v>57</v>
      </c>
      <c r="D426" s="79">
        <v>392</v>
      </c>
      <c r="E426" s="79">
        <v>910</v>
      </c>
      <c r="F426" s="79">
        <v>558</v>
      </c>
      <c r="G426" s="93">
        <v>68</v>
      </c>
      <c r="H426" s="79">
        <v>25</v>
      </c>
      <c r="I426" s="133">
        <v>104</v>
      </c>
      <c r="J426" s="97">
        <f t="shared" si="138"/>
        <v>1302</v>
      </c>
      <c r="K426" s="79">
        <f t="shared" si="139"/>
        <v>558</v>
      </c>
      <c r="L426" s="79">
        <f t="shared" si="140"/>
        <v>93</v>
      </c>
      <c r="M426" s="181"/>
      <c r="N426" s="181"/>
    </row>
    <row r="427" spans="1:14" s="3" customFormat="1" ht="15" customHeight="1" x14ac:dyDescent="0.15">
      <c r="A427" s="248"/>
      <c r="B427" s="240"/>
      <c r="C427" s="220"/>
      <c r="D427" s="80">
        <f t="shared" ref="D427:I427" si="143">+D426/SUM($D426:$I426)*100</f>
        <v>19.056878949927079</v>
      </c>
      <c r="E427" s="80">
        <f t="shared" si="143"/>
        <v>44.239183276616437</v>
      </c>
      <c r="F427" s="80">
        <f t="shared" si="143"/>
        <v>27.126883811375791</v>
      </c>
      <c r="G427" s="115">
        <f t="shared" si="143"/>
        <v>3.3057851239669422</v>
      </c>
      <c r="H427" s="80">
        <f t="shared" si="143"/>
        <v>1.2153621779290227</v>
      </c>
      <c r="I427" s="134">
        <f t="shared" si="143"/>
        <v>5.0559066601847347</v>
      </c>
      <c r="J427" s="145">
        <f t="shared" si="138"/>
        <v>63.296062226543512</v>
      </c>
      <c r="K427" s="80">
        <f t="shared" si="139"/>
        <v>27.126883811375791</v>
      </c>
      <c r="L427" s="80">
        <f t="shared" si="140"/>
        <v>4.5211473018959651</v>
      </c>
      <c r="M427" s="150"/>
      <c r="N427" s="150"/>
    </row>
    <row r="428" spans="1:14" s="3" customFormat="1" ht="22.5" customHeight="1" x14ac:dyDescent="0.15">
      <c r="A428" s="37"/>
      <c r="B428" s="44"/>
      <c r="C428" s="14"/>
      <c r="D428" s="81"/>
      <c r="E428" s="81"/>
      <c r="F428" s="81"/>
      <c r="G428" s="81"/>
      <c r="H428" s="81"/>
      <c r="I428" s="81"/>
      <c r="J428" s="81"/>
      <c r="K428" s="81"/>
      <c r="L428" s="81"/>
      <c r="M428" s="150"/>
      <c r="N428" s="150"/>
    </row>
    <row r="429" spans="1:14" s="3" customFormat="1" ht="15" customHeight="1" x14ac:dyDescent="0.15">
      <c r="A429" s="206" t="s">
        <v>85</v>
      </c>
      <c r="B429" s="207"/>
      <c r="C429" s="210" t="s">
        <v>42</v>
      </c>
      <c r="D429" s="104">
        <v>1</v>
      </c>
      <c r="E429" s="104">
        <v>2</v>
      </c>
      <c r="F429" s="104">
        <v>3</v>
      </c>
      <c r="G429" s="104">
        <v>4</v>
      </c>
      <c r="H429" s="104">
        <v>5</v>
      </c>
      <c r="I429" s="298" t="s">
        <v>23</v>
      </c>
      <c r="J429" s="142" t="s">
        <v>4</v>
      </c>
      <c r="K429" s="12">
        <v>3</v>
      </c>
      <c r="L429" s="12" t="s">
        <v>7</v>
      </c>
      <c r="M429" s="150"/>
      <c r="N429" s="150"/>
    </row>
    <row r="430" spans="1:14" s="3" customFormat="1" ht="46.5" customHeight="1" x14ac:dyDescent="0.15">
      <c r="A430" s="208"/>
      <c r="B430" s="209"/>
      <c r="C430" s="219"/>
      <c r="D430" s="20" t="s">
        <v>140</v>
      </c>
      <c r="E430" s="20" t="s">
        <v>102</v>
      </c>
      <c r="F430" s="20" t="s">
        <v>29</v>
      </c>
      <c r="G430" s="20" t="s">
        <v>235</v>
      </c>
      <c r="H430" s="20" t="s">
        <v>357</v>
      </c>
      <c r="I430" s="298"/>
      <c r="J430" s="152" t="s">
        <v>105</v>
      </c>
      <c r="K430" s="22" t="s">
        <v>29</v>
      </c>
      <c r="L430" s="22" t="s">
        <v>357</v>
      </c>
      <c r="M430" s="150"/>
      <c r="N430" s="150"/>
    </row>
    <row r="431" spans="1:14" s="3" customFormat="1" ht="15" customHeight="1" x14ac:dyDescent="0.15">
      <c r="A431" s="240" t="s">
        <v>236</v>
      </c>
      <c r="B431" s="240" t="s">
        <v>273</v>
      </c>
      <c r="C431" s="210" t="s">
        <v>267</v>
      </c>
      <c r="D431" s="79">
        <v>944</v>
      </c>
      <c r="E431" s="79">
        <v>635</v>
      </c>
      <c r="F431" s="79">
        <v>247</v>
      </c>
      <c r="G431" s="93">
        <v>17</v>
      </c>
      <c r="H431" s="79">
        <v>10</v>
      </c>
      <c r="I431" s="133">
        <v>30</v>
      </c>
      <c r="J431" s="97">
        <f t="shared" ref="J431:J436" si="144">+D431+E431</f>
        <v>1579</v>
      </c>
      <c r="K431" s="79">
        <f t="shared" ref="K431:K436" si="145">+F431</f>
        <v>247</v>
      </c>
      <c r="L431" s="79">
        <f t="shared" ref="L431:L436" si="146">+G431+H431</f>
        <v>27</v>
      </c>
      <c r="M431" s="150"/>
      <c r="N431" s="150"/>
    </row>
    <row r="432" spans="1:14" s="3" customFormat="1" ht="15" customHeight="1" x14ac:dyDescent="0.15">
      <c r="A432" s="240"/>
      <c r="B432" s="240"/>
      <c r="C432" s="219"/>
      <c r="D432" s="80">
        <f t="shared" ref="D432:I432" si="147">+D431/SUM($D431:$I431)*100</f>
        <v>50.132766861391396</v>
      </c>
      <c r="E432" s="80">
        <f t="shared" si="147"/>
        <v>33.722782793414765</v>
      </c>
      <c r="F432" s="80">
        <f t="shared" si="147"/>
        <v>13.117365905469994</v>
      </c>
      <c r="G432" s="115">
        <f t="shared" si="147"/>
        <v>0.90281465746149758</v>
      </c>
      <c r="H432" s="80">
        <f t="shared" si="147"/>
        <v>0.53106744556558683</v>
      </c>
      <c r="I432" s="134">
        <f t="shared" si="147"/>
        <v>1.5932023366967605</v>
      </c>
      <c r="J432" s="145">
        <f t="shared" si="144"/>
        <v>83.855549654806168</v>
      </c>
      <c r="K432" s="80">
        <f t="shared" si="145"/>
        <v>13.117365905469994</v>
      </c>
      <c r="L432" s="80">
        <f t="shared" si="146"/>
        <v>1.4338821030270843</v>
      </c>
      <c r="M432" s="150"/>
      <c r="N432" s="150"/>
    </row>
    <row r="433" spans="1:14" s="3" customFormat="1" ht="15" customHeight="1" x14ac:dyDescent="0.15">
      <c r="A433" s="240"/>
      <c r="B433" s="240"/>
      <c r="C433" s="210" t="s">
        <v>211</v>
      </c>
      <c r="D433" s="79">
        <v>941</v>
      </c>
      <c r="E433" s="79">
        <v>612</v>
      </c>
      <c r="F433" s="79">
        <v>285</v>
      </c>
      <c r="G433" s="93">
        <v>23</v>
      </c>
      <c r="H433" s="79">
        <v>20</v>
      </c>
      <c r="I433" s="133">
        <v>84</v>
      </c>
      <c r="J433" s="97">
        <f t="shared" si="144"/>
        <v>1553</v>
      </c>
      <c r="K433" s="79">
        <f t="shared" si="145"/>
        <v>285</v>
      </c>
      <c r="L433" s="79">
        <f t="shared" si="146"/>
        <v>43</v>
      </c>
      <c r="M433" s="150"/>
      <c r="N433" s="150"/>
    </row>
    <row r="434" spans="1:14" s="3" customFormat="1" ht="15" customHeight="1" x14ac:dyDescent="0.15">
      <c r="A434" s="240"/>
      <c r="B434" s="240"/>
      <c r="C434" s="219"/>
      <c r="D434" s="80">
        <f t="shared" ref="D434:I434" si="148">+D433/SUM($D433:$I433)*100</f>
        <v>47.888040712468197</v>
      </c>
      <c r="E434" s="80">
        <f t="shared" si="148"/>
        <v>31.145038167938932</v>
      </c>
      <c r="F434" s="80">
        <f t="shared" si="148"/>
        <v>14.503816793893129</v>
      </c>
      <c r="G434" s="115">
        <f t="shared" si="148"/>
        <v>1.1704834605597965</v>
      </c>
      <c r="H434" s="80">
        <f t="shared" si="148"/>
        <v>1.0178117048346056</v>
      </c>
      <c r="I434" s="134">
        <f t="shared" si="148"/>
        <v>4.2748091603053435</v>
      </c>
      <c r="J434" s="145">
        <f t="shared" si="144"/>
        <v>79.033078880407132</v>
      </c>
      <c r="K434" s="80">
        <f t="shared" si="145"/>
        <v>14.503816793893129</v>
      </c>
      <c r="L434" s="80">
        <f t="shared" si="146"/>
        <v>2.1882951653944023</v>
      </c>
      <c r="M434" s="150"/>
      <c r="N434" s="150"/>
    </row>
    <row r="435" spans="1:14" s="3" customFormat="1" ht="15" customHeight="1" x14ac:dyDescent="0.15">
      <c r="A435" s="240"/>
      <c r="B435" s="240"/>
      <c r="C435" s="218" t="s">
        <v>57</v>
      </c>
      <c r="D435" s="79">
        <v>944</v>
      </c>
      <c r="E435" s="79">
        <v>704</v>
      </c>
      <c r="F435" s="79">
        <v>291</v>
      </c>
      <c r="G435" s="93">
        <v>23</v>
      </c>
      <c r="H435" s="79">
        <v>23</v>
      </c>
      <c r="I435" s="133">
        <v>72</v>
      </c>
      <c r="J435" s="97">
        <f t="shared" si="144"/>
        <v>1648</v>
      </c>
      <c r="K435" s="79">
        <f t="shared" si="145"/>
        <v>291</v>
      </c>
      <c r="L435" s="79">
        <f t="shared" si="146"/>
        <v>46</v>
      </c>
      <c r="M435" s="150"/>
      <c r="N435" s="150"/>
    </row>
    <row r="436" spans="1:14" s="3" customFormat="1" ht="15" customHeight="1" x14ac:dyDescent="0.15">
      <c r="A436" s="240"/>
      <c r="B436" s="240"/>
      <c r="C436" s="220"/>
      <c r="D436" s="80">
        <f t="shared" ref="D436:I436" si="149">+D435/SUM($D435:$I435)*100</f>
        <v>45.892075838599908</v>
      </c>
      <c r="E436" s="80">
        <f t="shared" si="149"/>
        <v>34.224598930481278</v>
      </c>
      <c r="F436" s="80">
        <f t="shared" si="149"/>
        <v>14.146815751093825</v>
      </c>
      <c r="G436" s="115">
        <f t="shared" si="149"/>
        <v>1.1181332036947009</v>
      </c>
      <c r="H436" s="80">
        <f t="shared" si="149"/>
        <v>1.1181332036947009</v>
      </c>
      <c r="I436" s="134">
        <f t="shared" si="149"/>
        <v>3.5002430724355862</v>
      </c>
      <c r="J436" s="145">
        <f t="shared" si="144"/>
        <v>80.116674769081186</v>
      </c>
      <c r="K436" s="80">
        <f t="shared" si="145"/>
        <v>14.146815751093825</v>
      </c>
      <c r="L436" s="80">
        <f t="shared" si="146"/>
        <v>2.2362664073894019</v>
      </c>
      <c r="M436" s="150"/>
      <c r="N436" s="150"/>
    </row>
    <row r="437" spans="1:14" s="5" customFormat="1" ht="22.5" customHeight="1" x14ac:dyDescent="0.15">
      <c r="A437" s="26"/>
      <c r="B437" s="49"/>
      <c r="C437" s="18"/>
      <c r="D437" s="84"/>
      <c r="E437" s="84"/>
      <c r="F437" s="84"/>
      <c r="G437" s="84"/>
      <c r="H437" s="84"/>
      <c r="I437" s="84"/>
      <c r="J437" s="84"/>
      <c r="K437" s="84"/>
      <c r="L437" s="84"/>
      <c r="M437" s="182"/>
      <c r="N437" s="182"/>
    </row>
    <row r="438" spans="1:14" s="3" customFormat="1" ht="15" customHeight="1" x14ac:dyDescent="0.15">
      <c r="A438" s="206" t="s">
        <v>85</v>
      </c>
      <c r="B438" s="207"/>
      <c r="C438" s="210" t="s">
        <v>42</v>
      </c>
      <c r="D438" s="12">
        <v>1</v>
      </c>
      <c r="E438" s="12">
        <v>2</v>
      </c>
      <c r="F438" s="12">
        <v>3</v>
      </c>
      <c r="G438" s="12">
        <v>4</v>
      </c>
      <c r="H438" s="12">
        <v>5</v>
      </c>
      <c r="I438" s="212" t="s">
        <v>23</v>
      </c>
      <c r="J438" s="164" t="s">
        <v>4</v>
      </c>
      <c r="K438" s="12">
        <v>3</v>
      </c>
      <c r="L438" s="12" t="s">
        <v>7</v>
      </c>
      <c r="M438" s="150"/>
      <c r="N438" s="150"/>
    </row>
    <row r="439" spans="1:14" s="3" customFormat="1" ht="32.1" customHeight="1" x14ac:dyDescent="0.15">
      <c r="A439" s="208"/>
      <c r="B439" s="209"/>
      <c r="C439" s="211"/>
      <c r="D439" s="22" t="s">
        <v>232</v>
      </c>
      <c r="E439" s="22" t="s">
        <v>233</v>
      </c>
      <c r="F439" s="22" t="s">
        <v>29</v>
      </c>
      <c r="G439" s="22" t="s">
        <v>263</v>
      </c>
      <c r="H439" s="22" t="s">
        <v>101</v>
      </c>
      <c r="I439" s="213"/>
      <c r="J439" s="152" t="s">
        <v>35</v>
      </c>
      <c r="K439" s="22" t="s">
        <v>29</v>
      </c>
      <c r="L439" s="22" t="s">
        <v>21</v>
      </c>
      <c r="M439" s="150"/>
      <c r="N439" s="150"/>
    </row>
    <row r="440" spans="1:14" s="3" customFormat="1" ht="15" customHeight="1" x14ac:dyDescent="0.15">
      <c r="A440" s="299" t="s">
        <v>231</v>
      </c>
      <c r="B440" s="243" t="s">
        <v>329</v>
      </c>
      <c r="C440" s="210" t="s">
        <v>267</v>
      </c>
      <c r="D440" s="77">
        <v>689</v>
      </c>
      <c r="E440" s="77">
        <v>792</v>
      </c>
      <c r="F440" s="77">
        <v>334</v>
      </c>
      <c r="G440" s="77">
        <v>22</v>
      </c>
      <c r="H440" s="77">
        <v>16</v>
      </c>
      <c r="I440" s="139">
        <v>30</v>
      </c>
      <c r="J440" s="97">
        <f>+D440+E440</f>
        <v>1481</v>
      </c>
      <c r="K440" s="79">
        <f>+F440</f>
        <v>334</v>
      </c>
      <c r="L440" s="79">
        <f>+G440+H440</f>
        <v>38</v>
      </c>
      <c r="M440" s="150"/>
      <c r="N440" s="150"/>
    </row>
    <row r="441" spans="1:14" s="3" customFormat="1" ht="15" customHeight="1" x14ac:dyDescent="0.15">
      <c r="A441" s="238"/>
      <c r="B441" s="244"/>
      <c r="C441" s="219"/>
      <c r="D441" s="80">
        <f t="shared" ref="D441:I441" si="150">+D440/SUM($D440:$I440)*100</f>
        <v>36.590546999468934</v>
      </c>
      <c r="E441" s="80">
        <f t="shared" si="150"/>
        <v>42.06054168879448</v>
      </c>
      <c r="F441" s="80">
        <f t="shared" si="150"/>
        <v>17.737652681890602</v>
      </c>
      <c r="G441" s="115">
        <f t="shared" si="150"/>
        <v>1.1683483802442911</v>
      </c>
      <c r="H441" s="80">
        <f t="shared" si="150"/>
        <v>0.84970791290493886</v>
      </c>
      <c r="I441" s="134">
        <f t="shared" si="150"/>
        <v>1.5932023366967605</v>
      </c>
      <c r="J441" s="145">
        <f>+D441+E441</f>
        <v>78.651088688263414</v>
      </c>
      <c r="K441" s="80">
        <f>+F441</f>
        <v>17.737652681890602</v>
      </c>
      <c r="L441" s="80">
        <f>+G441+H441</f>
        <v>2.0180562931492299</v>
      </c>
      <c r="M441" s="150"/>
      <c r="N441" s="150"/>
    </row>
    <row r="442" spans="1:14" s="4" customFormat="1" ht="15" customHeight="1" x14ac:dyDescent="0.15">
      <c r="A442" s="238"/>
      <c r="B442" s="244"/>
      <c r="C442" s="210" t="s">
        <v>211</v>
      </c>
      <c r="D442" s="79">
        <v>524</v>
      </c>
      <c r="E442" s="79">
        <v>880</v>
      </c>
      <c r="F442" s="79">
        <v>431</v>
      </c>
      <c r="G442" s="93">
        <v>31</v>
      </c>
      <c r="H442" s="79">
        <v>16</v>
      </c>
      <c r="I442" s="133">
        <v>83</v>
      </c>
      <c r="J442" s="97">
        <f>+D442+E442</f>
        <v>1404</v>
      </c>
      <c r="K442" s="79">
        <f>+F442</f>
        <v>431</v>
      </c>
      <c r="L442" s="79">
        <f>+G442+H442</f>
        <v>47</v>
      </c>
      <c r="M442" s="181"/>
      <c r="N442" s="181"/>
    </row>
    <row r="443" spans="1:14" s="3" customFormat="1" ht="15" customHeight="1" x14ac:dyDescent="0.15">
      <c r="A443" s="239"/>
      <c r="B443" s="249"/>
      <c r="C443" s="219"/>
      <c r="D443" s="80">
        <f t="shared" ref="D443:I443" si="151">+D442/SUM($D442:$I442)*100</f>
        <v>26.666666666666668</v>
      </c>
      <c r="E443" s="80">
        <f t="shared" si="151"/>
        <v>44.783715012722645</v>
      </c>
      <c r="F443" s="80">
        <f t="shared" si="151"/>
        <v>21.933842239185751</v>
      </c>
      <c r="G443" s="115">
        <f t="shared" si="151"/>
        <v>1.5776081424936386</v>
      </c>
      <c r="H443" s="80">
        <f t="shared" si="151"/>
        <v>0.81424936386768443</v>
      </c>
      <c r="I443" s="134">
        <f t="shared" si="151"/>
        <v>4.2239185750636139</v>
      </c>
      <c r="J443" s="145">
        <f>+D443+E443</f>
        <v>71.450381679389309</v>
      </c>
      <c r="K443" s="80">
        <f>+F443</f>
        <v>21.933842239185751</v>
      </c>
      <c r="L443" s="80">
        <f>+G443+H443</f>
        <v>2.391857506361323</v>
      </c>
      <c r="M443" s="150"/>
      <c r="N443" s="150"/>
    </row>
    <row r="444" spans="1:14" s="3" customFormat="1" ht="22.5" customHeight="1" x14ac:dyDescent="0.15">
      <c r="A444" s="38"/>
      <c r="B444" s="59"/>
      <c r="C444" s="68"/>
      <c r="D444" s="99"/>
      <c r="E444" s="99"/>
      <c r="F444" s="99"/>
      <c r="G444" s="99"/>
      <c r="H444" s="102"/>
      <c r="I444" s="102"/>
      <c r="J444" s="102"/>
      <c r="K444" s="102"/>
      <c r="L444" s="102"/>
      <c r="M444" s="150"/>
      <c r="N444" s="150"/>
    </row>
    <row r="445" spans="1:14" s="2" customFormat="1" ht="24" customHeight="1" x14ac:dyDescent="0.15">
      <c r="A445" s="204" t="s">
        <v>178</v>
      </c>
      <c r="B445" s="204"/>
      <c r="C445" s="204"/>
      <c r="D445" s="204"/>
      <c r="E445" s="204"/>
      <c r="F445" s="204"/>
      <c r="G445" s="189"/>
      <c r="H445" s="189"/>
      <c r="I445" s="189"/>
      <c r="J445" s="189"/>
      <c r="K445" s="189"/>
      <c r="L445" s="189"/>
      <c r="M445" s="180"/>
      <c r="N445" s="180"/>
    </row>
    <row r="446" spans="1:14" s="3" customFormat="1" ht="15" customHeight="1" x14ac:dyDescent="0.15">
      <c r="A446" s="206" t="s">
        <v>85</v>
      </c>
      <c r="B446" s="207"/>
      <c r="C446" s="210" t="s">
        <v>42</v>
      </c>
      <c r="D446" s="12">
        <v>1</v>
      </c>
      <c r="E446" s="12">
        <v>2</v>
      </c>
      <c r="F446" s="12">
        <v>3</v>
      </c>
      <c r="G446" s="12">
        <v>4</v>
      </c>
      <c r="H446" s="12">
        <v>5</v>
      </c>
      <c r="I446" s="212" t="s">
        <v>23</v>
      </c>
      <c r="J446" s="142" t="s">
        <v>4</v>
      </c>
      <c r="K446" s="12">
        <v>3</v>
      </c>
      <c r="L446" s="12" t="s">
        <v>7</v>
      </c>
      <c r="M446" s="150"/>
      <c r="N446" s="150"/>
    </row>
    <row r="447" spans="1:14" s="3" customFormat="1" ht="32.1" customHeight="1" x14ac:dyDescent="0.15">
      <c r="A447" s="208"/>
      <c r="B447" s="209"/>
      <c r="C447" s="219"/>
      <c r="D447" s="48" t="s">
        <v>14</v>
      </c>
      <c r="E447" s="48" t="s">
        <v>10</v>
      </c>
      <c r="F447" s="48" t="s">
        <v>29</v>
      </c>
      <c r="G447" s="48" t="s">
        <v>11</v>
      </c>
      <c r="H447" s="48" t="s">
        <v>135</v>
      </c>
      <c r="I447" s="213"/>
      <c r="J447" s="43" t="s">
        <v>25</v>
      </c>
      <c r="K447" s="48" t="s">
        <v>29</v>
      </c>
      <c r="L447" s="48" t="s">
        <v>16</v>
      </c>
      <c r="M447" s="150"/>
      <c r="N447" s="150"/>
    </row>
    <row r="448" spans="1:14" s="8" customFormat="1" ht="15" customHeight="1" x14ac:dyDescent="0.15">
      <c r="A448" s="248" t="s">
        <v>49</v>
      </c>
      <c r="B448" s="240" t="s">
        <v>132</v>
      </c>
      <c r="C448" s="210" t="s">
        <v>267</v>
      </c>
      <c r="D448" s="79">
        <v>164</v>
      </c>
      <c r="E448" s="79">
        <v>560</v>
      </c>
      <c r="F448" s="79">
        <v>851</v>
      </c>
      <c r="G448" s="93">
        <v>160</v>
      </c>
      <c r="H448" s="79">
        <v>117</v>
      </c>
      <c r="I448" s="133">
        <v>31</v>
      </c>
      <c r="J448" s="97">
        <f t="shared" ref="J448:J453" si="152">+D448+E448</f>
        <v>724</v>
      </c>
      <c r="K448" s="79">
        <f t="shared" ref="K448:K453" si="153">+F448</f>
        <v>851</v>
      </c>
      <c r="L448" s="79">
        <f t="shared" ref="L448:L453" si="154">+G448+H448</f>
        <v>277</v>
      </c>
      <c r="M448" s="185"/>
      <c r="N448" s="185"/>
    </row>
    <row r="449" spans="1:14" s="7" customFormat="1" ht="15" customHeight="1" x14ac:dyDescent="0.15">
      <c r="A449" s="248"/>
      <c r="B449" s="240"/>
      <c r="C449" s="219"/>
      <c r="D449" s="80">
        <f t="shared" ref="D449:I449" si="155">+D448/SUM($D448:$I448)*100</f>
        <v>8.7095061072756241</v>
      </c>
      <c r="E449" s="80">
        <f t="shared" si="155"/>
        <v>29.739776951672862</v>
      </c>
      <c r="F449" s="80">
        <f t="shared" si="155"/>
        <v>45.19383961763144</v>
      </c>
      <c r="G449" s="115">
        <f t="shared" si="155"/>
        <v>8.4970791290493892</v>
      </c>
      <c r="H449" s="80">
        <f t="shared" si="155"/>
        <v>6.2134891131173662</v>
      </c>
      <c r="I449" s="134">
        <f t="shared" si="155"/>
        <v>1.6463090812533192</v>
      </c>
      <c r="J449" s="145">
        <f t="shared" si="152"/>
        <v>38.449283058948488</v>
      </c>
      <c r="K449" s="80">
        <f t="shared" si="153"/>
        <v>45.19383961763144</v>
      </c>
      <c r="L449" s="80">
        <f t="shared" si="154"/>
        <v>14.710568242166755</v>
      </c>
      <c r="M449" s="178"/>
      <c r="N449" s="178"/>
    </row>
    <row r="450" spans="1:14" s="8" customFormat="1" ht="15" customHeight="1" x14ac:dyDescent="0.15">
      <c r="A450" s="248"/>
      <c r="B450" s="240"/>
      <c r="C450" s="210" t="s">
        <v>211</v>
      </c>
      <c r="D450" s="79">
        <v>130</v>
      </c>
      <c r="E450" s="79">
        <v>550</v>
      </c>
      <c r="F450" s="79">
        <v>896</v>
      </c>
      <c r="G450" s="93">
        <v>148</v>
      </c>
      <c r="H450" s="79">
        <v>162</v>
      </c>
      <c r="I450" s="133">
        <v>79</v>
      </c>
      <c r="J450" s="97">
        <f t="shared" si="152"/>
        <v>680</v>
      </c>
      <c r="K450" s="79">
        <f t="shared" si="153"/>
        <v>896</v>
      </c>
      <c r="L450" s="79">
        <f t="shared" si="154"/>
        <v>310</v>
      </c>
      <c r="M450" s="185"/>
      <c r="N450" s="185"/>
    </row>
    <row r="451" spans="1:14" s="7" customFormat="1" ht="15" customHeight="1" x14ac:dyDescent="0.15">
      <c r="A451" s="248"/>
      <c r="B451" s="240"/>
      <c r="C451" s="219"/>
      <c r="D451" s="80">
        <f t="shared" ref="D451:I451" si="156">+D450/SUM($D450:$I450)*100</f>
        <v>6.6157760814249356</v>
      </c>
      <c r="E451" s="80">
        <f t="shared" si="156"/>
        <v>27.989821882951656</v>
      </c>
      <c r="F451" s="80">
        <f t="shared" si="156"/>
        <v>45.597964376590333</v>
      </c>
      <c r="G451" s="115">
        <f t="shared" si="156"/>
        <v>7.5318066157760803</v>
      </c>
      <c r="H451" s="80">
        <f t="shared" si="156"/>
        <v>8.2442748091603058</v>
      </c>
      <c r="I451" s="134">
        <f t="shared" si="156"/>
        <v>4.0203562340966918</v>
      </c>
      <c r="J451" s="145">
        <f t="shared" si="152"/>
        <v>34.605597964376592</v>
      </c>
      <c r="K451" s="80">
        <f t="shared" si="153"/>
        <v>45.597964376590333</v>
      </c>
      <c r="L451" s="80">
        <f t="shared" si="154"/>
        <v>15.776081424936386</v>
      </c>
      <c r="M451" s="178"/>
      <c r="N451" s="178"/>
    </row>
    <row r="452" spans="1:14" s="8" customFormat="1" ht="15" customHeight="1" x14ac:dyDescent="0.15">
      <c r="A452" s="248"/>
      <c r="B452" s="240"/>
      <c r="C452" s="218" t="s">
        <v>57</v>
      </c>
      <c r="D452" s="79">
        <v>152</v>
      </c>
      <c r="E452" s="79">
        <v>614</v>
      </c>
      <c r="F452" s="79">
        <v>878</v>
      </c>
      <c r="G452" s="93">
        <v>210</v>
      </c>
      <c r="H452" s="79">
        <v>129</v>
      </c>
      <c r="I452" s="133">
        <v>74</v>
      </c>
      <c r="J452" s="97">
        <f t="shared" si="152"/>
        <v>766</v>
      </c>
      <c r="K452" s="79">
        <f t="shared" si="153"/>
        <v>878</v>
      </c>
      <c r="L452" s="79">
        <f t="shared" si="154"/>
        <v>339</v>
      </c>
      <c r="M452" s="185"/>
      <c r="N452" s="185"/>
    </row>
    <row r="453" spans="1:14" s="7" customFormat="1" ht="15" customHeight="1" x14ac:dyDescent="0.15">
      <c r="A453" s="248"/>
      <c r="B453" s="240"/>
      <c r="C453" s="220"/>
      <c r="D453" s="80">
        <f t="shared" ref="D453:I453" si="157">+D452/SUM($D452:$I452)*100</f>
        <v>7.3894020418084585</v>
      </c>
      <c r="E453" s="80">
        <f t="shared" si="157"/>
        <v>29.849295089936799</v>
      </c>
      <c r="F453" s="80">
        <f t="shared" si="157"/>
        <v>42.683519688867285</v>
      </c>
      <c r="G453" s="115">
        <f t="shared" si="157"/>
        <v>10.209042294603792</v>
      </c>
      <c r="H453" s="80">
        <f t="shared" si="157"/>
        <v>6.271268838113758</v>
      </c>
      <c r="I453" s="134">
        <f t="shared" si="157"/>
        <v>3.5974720466699077</v>
      </c>
      <c r="J453" s="145">
        <f t="shared" si="152"/>
        <v>37.238697131745255</v>
      </c>
      <c r="K453" s="80">
        <f t="shared" si="153"/>
        <v>42.683519688867285</v>
      </c>
      <c r="L453" s="80">
        <f t="shared" si="154"/>
        <v>16.480311132717549</v>
      </c>
      <c r="M453" s="178"/>
      <c r="N453" s="178"/>
    </row>
    <row r="454" spans="1:14" s="10" customFormat="1" ht="22.5" customHeight="1" x14ac:dyDescent="0.15">
      <c r="A454" s="23"/>
      <c r="B454" s="49"/>
      <c r="C454" s="26"/>
      <c r="D454" s="106"/>
      <c r="E454" s="106"/>
      <c r="F454" s="106"/>
      <c r="G454" s="106"/>
      <c r="H454" s="106"/>
      <c r="I454" s="106"/>
      <c r="J454" s="106"/>
      <c r="K454" s="106"/>
      <c r="L454" s="106"/>
      <c r="M454" s="186"/>
      <c r="N454" s="186"/>
    </row>
    <row r="455" spans="1:14" s="7" customFormat="1" ht="15" customHeight="1" x14ac:dyDescent="0.15">
      <c r="A455" s="206" t="s">
        <v>85</v>
      </c>
      <c r="B455" s="207"/>
      <c r="C455" s="210" t="s">
        <v>42</v>
      </c>
      <c r="D455" s="104">
        <v>1</v>
      </c>
      <c r="E455" s="104">
        <v>2</v>
      </c>
      <c r="F455" s="104">
        <v>3</v>
      </c>
      <c r="G455" s="104">
        <v>4</v>
      </c>
      <c r="H455" s="245" t="s">
        <v>23</v>
      </c>
      <c r="I455" s="142" t="s">
        <v>4</v>
      </c>
      <c r="J455" s="12" t="s">
        <v>34</v>
      </c>
      <c r="K455" s="102"/>
      <c r="L455" s="102"/>
      <c r="M455" s="178"/>
      <c r="N455" s="178"/>
    </row>
    <row r="456" spans="1:14" s="7" customFormat="1" ht="32.1" customHeight="1" x14ac:dyDescent="0.15">
      <c r="A456" s="208"/>
      <c r="B456" s="209"/>
      <c r="C456" s="219"/>
      <c r="D456" s="29" t="s">
        <v>121</v>
      </c>
      <c r="E456" s="29" t="s">
        <v>123</v>
      </c>
      <c r="F456" s="29" t="s">
        <v>126</v>
      </c>
      <c r="G456" s="29" t="s">
        <v>128</v>
      </c>
      <c r="H456" s="254"/>
      <c r="I456" s="152" t="s">
        <v>130</v>
      </c>
      <c r="J456" s="22" t="s">
        <v>128</v>
      </c>
      <c r="K456" s="102"/>
      <c r="L456" s="102"/>
      <c r="M456" s="178"/>
      <c r="N456" s="178"/>
    </row>
    <row r="457" spans="1:14" s="8" customFormat="1" ht="15" customHeight="1" x14ac:dyDescent="0.15">
      <c r="A457" s="248" t="s">
        <v>55</v>
      </c>
      <c r="B457" s="240" t="s">
        <v>50</v>
      </c>
      <c r="C457" s="210" t="s">
        <v>267</v>
      </c>
      <c r="D457" s="79">
        <v>40</v>
      </c>
      <c r="E457" s="79">
        <v>110</v>
      </c>
      <c r="F457" s="79">
        <v>393</v>
      </c>
      <c r="G457" s="79">
        <v>1311</v>
      </c>
      <c r="H457" s="133">
        <v>29</v>
      </c>
      <c r="I457" s="153">
        <f t="shared" ref="I457:I462" si="158">+D457+E457</f>
        <v>150</v>
      </c>
      <c r="J457" s="79">
        <f t="shared" ref="J457:J462" si="159">+F457+G457</f>
        <v>1704</v>
      </c>
      <c r="K457" s="135"/>
      <c r="L457" s="135"/>
      <c r="M457" s="185"/>
      <c r="N457" s="185"/>
    </row>
    <row r="458" spans="1:14" s="7" customFormat="1" ht="15" customHeight="1" x14ac:dyDescent="0.15">
      <c r="A458" s="248"/>
      <c r="B458" s="240"/>
      <c r="C458" s="219"/>
      <c r="D458" s="80">
        <f>+D457/SUM($D457:$H457)*100</f>
        <v>2.1242697822623473</v>
      </c>
      <c r="E458" s="80">
        <f>+E457/SUM($D457:$H457)*100</f>
        <v>5.8417419012214555</v>
      </c>
      <c r="F458" s="80">
        <f>+F457/SUM($D457:$H457)*100</f>
        <v>20.870950610727562</v>
      </c>
      <c r="G458" s="80">
        <f>+G457/SUM($D457:$H457)*100</f>
        <v>69.622942113648435</v>
      </c>
      <c r="H458" s="134">
        <f>+H457/SUM($D457:$H457)*100</f>
        <v>1.5400955921402018</v>
      </c>
      <c r="I458" s="154">
        <f t="shared" si="158"/>
        <v>7.9660116834838028</v>
      </c>
      <c r="J458" s="80">
        <f t="shared" si="159"/>
        <v>90.493892724375996</v>
      </c>
      <c r="K458" s="81"/>
      <c r="L458" s="81"/>
      <c r="M458" s="178"/>
      <c r="N458" s="178"/>
    </row>
    <row r="459" spans="1:14" s="8" customFormat="1" ht="15" customHeight="1" x14ac:dyDescent="0.15">
      <c r="A459" s="248"/>
      <c r="B459" s="240"/>
      <c r="C459" s="210" t="s">
        <v>211</v>
      </c>
      <c r="D459" s="79">
        <v>38</v>
      </c>
      <c r="E459" s="79">
        <v>86</v>
      </c>
      <c r="F459" s="79">
        <v>395</v>
      </c>
      <c r="G459" s="79">
        <v>1324</v>
      </c>
      <c r="H459" s="133">
        <v>122</v>
      </c>
      <c r="I459" s="153">
        <f t="shared" si="158"/>
        <v>124</v>
      </c>
      <c r="J459" s="79">
        <f t="shared" si="159"/>
        <v>1719</v>
      </c>
      <c r="K459" s="135"/>
      <c r="L459" s="135"/>
      <c r="M459" s="185"/>
      <c r="N459" s="185"/>
    </row>
    <row r="460" spans="1:14" s="7" customFormat="1" ht="15" customHeight="1" x14ac:dyDescent="0.15">
      <c r="A460" s="248"/>
      <c r="B460" s="240"/>
      <c r="C460" s="219"/>
      <c r="D460" s="80">
        <f>+D459/SUM($D459:$H459)*100</f>
        <v>1.9338422391857506</v>
      </c>
      <c r="E460" s="80">
        <f>+E459/SUM($D459:$H459)*100</f>
        <v>4.3765903307888046</v>
      </c>
      <c r="F460" s="80">
        <f>+F459/SUM($D459:$H459)*100</f>
        <v>20.101781170483459</v>
      </c>
      <c r="G460" s="80">
        <f>+G459/SUM($D459:$H459)*100</f>
        <v>67.379134860050897</v>
      </c>
      <c r="H460" s="134">
        <f>+H459/SUM($D459:$H459)*100</f>
        <v>6.2086513994910941</v>
      </c>
      <c r="I460" s="154">
        <f t="shared" si="158"/>
        <v>6.3104325699745552</v>
      </c>
      <c r="J460" s="80">
        <f t="shared" si="159"/>
        <v>87.48091603053436</v>
      </c>
      <c r="K460" s="81"/>
      <c r="L460" s="81"/>
      <c r="M460" s="178"/>
      <c r="N460" s="178"/>
    </row>
    <row r="461" spans="1:14" s="8" customFormat="1" ht="15" customHeight="1" x14ac:dyDescent="0.15">
      <c r="A461" s="248"/>
      <c r="B461" s="240"/>
      <c r="C461" s="218" t="s">
        <v>57</v>
      </c>
      <c r="D461" s="79">
        <v>52</v>
      </c>
      <c r="E461" s="79">
        <v>193</v>
      </c>
      <c r="F461" s="79">
        <v>528</v>
      </c>
      <c r="G461" s="79">
        <v>1201</v>
      </c>
      <c r="H461" s="133">
        <v>83</v>
      </c>
      <c r="I461" s="153">
        <f t="shared" si="158"/>
        <v>245</v>
      </c>
      <c r="J461" s="79">
        <f t="shared" si="159"/>
        <v>1729</v>
      </c>
      <c r="K461" s="135"/>
      <c r="L461" s="135"/>
      <c r="M461" s="185"/>
      <c r="N461" s="185"/>
    </row>
    <row r="462" spans="1:14" s="7" customFormat="1" ht="15" customHeight="1" x14ac:dyDescent="0.15">
      <c r="A462" s="248"/>
      <c r="B462" s="240"/>
      <c r="C462" s="220"/>
      <c r="D462" s="80">
        <f>+D461/SUM($D461:$H461)*100</f>
        <v>2.5279533300923673</v>
      </c>
      <c r="E462" s="80">
        <f>+E461/SUM($D461:$H461)*100</f>
        <v>9.3825960136120568</v>
      </c>
      <c r="F462" s="80">
        <f>+F461/SUM($D461:$H461)*100</f>
        <v>25.668449197860966</v>
      </c>
      <c r="G462" s="80">
        <f>+G461/SUM($D461:$H461)*100</f>
        <v>58.385999027710255</v>
      </c>
      <c r="H462" s="134">
        <f>+H461/SUM($D461:$H461)*100</f>
        <v>4.0350024307243553</v>
      </c>
      <c r="I462" s="145">
        <f t="shared" si="158"/>
        <v>11.910549343704425</v>
      </c>
      <c r="J462" s="80">
        <f t="shared" si="159"/>
        <v>84.054448225571221</v>
      </c>
      <c r="K462" s="81"/>
      <c r="L462" s="81"/>
      <c r="M462" s="178"/>
      <c r="N462" s="178"/>
    </row>
    <row r="463" spans="1:14" s="7" customFormat="1" ht="22.5" customHeight="1" x14ac:dyDescent="0.15">
      <c r="A463" s="19"/>
      <c r="B463" s="44"/>
      <c r="C463" s="13"/>
      <c r="D463" s="102"/>
      <c r="E463" s="102"/>
      <c r="F463" s="102"/>
      <c r="G463" s="102"/>
      <c r="H463" s="102"/>
      <c r="I463" s="102"/>
      <c r="J463" s="102"/>
      <c r="K463" s="81"/>
      <c r="L463" s="81"/>
      <c r="M463" s="178"/>
      <c r="N463" s="178"/>
    </row>
    <row r="464" spans="1:14" s="3" customFormat="1" ht="15" customHeight="1" x14ac:dyDescent="0.15">
      <c r="A464" s="206" t="s">
        <v>85</v>
      </c>
      <c r="B464" s="207"/>
      <c r="C464" s="210" t="s">
        <v>42</v>
      </c>
      <c r="D464" s="12">
        <v>1</v>
      </c>
      <c r="E464" s="12">
        <v>2</v>
      </c>
      <c r="F464" s="12">
        <v>3</v>
      </c>
      <c r="G464" s="12">
        <v>4</v>
      </c>
      <c r="H464" s="12">
        <v>5</v>
      </c>
      <c r="I464" s="212" t="s">
        <v>23</v>
      </c>
      <c r="J464" s="164" t="s">
        <v>4</v>
      </c>
      <c r="K464" s="12">
        <v>3</v>
      </c>
      <c r="L464" s="12" t="s">
        <v>7</v>
      </c>
      <c r="M464" s="150"/>
      <c r="N464" s="150"/>
    </row>
    <row r="465" spans="1:14" s="3" customFormat="1" ht="32.1" customHeight="1" x14ac:dyDescent="0.15">
      <c r="A465" s="208"/>
      <c r="B465" s="209"/>
      <c r="C465" s="219"/>
      <c r="D465" s="48" t="s">
        <v>14</v>
      </c>
      <c r="E465" s="48" t="s">
        <v>10</v>
      </c>
      <c r="F465" s="48" t="s">
        <v>29</v>
      </c>
      <c r="G465" s="48" t="s">
        <v>11</v>
      </c>
      <c r="H465" s="48" t="s">
        <v>135</v>
      </c>
      <c r="I465" s="213"/>
      <c r="J465" s="43" t="s">
        <v>25</v>
      </c>
      <c r="K465" s="48" t="s">
        <v>29</v>
      </c>
      <c r="L465" s="48" t="s">
        <v>16</v>
      </c>
      <c r="M465" s="150"/>
      <c r="N465" s="150"/>
    </row>
    <row r="466" spans="1:14" s="8" customFormat="1" ht="15" customHeight="1" x14ac:dyDescent="0.15">
      <c r="A466" s="248" t="s">
        <v>220</v>
      </c>
      <c r="B466" s="215" t="s">
        <v>124</v>
      </c>
      <c r="C466" s="210" t="s">
        <v>267</v>
      </c>
      <c r="D466" s="79">
        <v>61</v>
      </c>
      <c r="E466" s="79">
        <v>222</v>
      </c>
      <c r="F466" s="79">
        <v>1093</v>
      </c>
      <c r="G466" s="93">
        <v>218</v>
      </c>
      <c r="H466" s="79">
        <v>239</v>
      </c>
      <c r="I466" s="133">
        <v>50</v>
      </c>
      <c r="J466" s="97">
        <f t="shared" ref="J466:J471" si="160">+D466+E466</f>
        <v>283</v>
      </c>
      <c r="K466" s="79">
        <f t="shared" ref="K466:K471" si="161">+F466</f>
        <v>1093</v>
      </c>
      <c r="L466" s="79">
        <f t="shared" ref="L466:L471" si="162">+G466+H466</f>
        <v>457</v>
      </c>
      <c r="M466" s="185"/>
      <c r="N466" s="185"/>
    </row>
    <row r="467" spans="1:14" s="7" customFormat="1" ht="15" customHeight="1" x14ac:dyDescent="0.15">
      <c r="A467" s="248"/>
      <c r="B467" s="216"/>
      <c r="C467" s="219"/>
      <c r="D467" s="80">
        <f t="shared" ref="D467:I467" si="163">+D466/SUM($D466:$I466)*100</f>
        <v>3.2395114179500797</v>
      </c>
      <c r="E467" s="80">
        <f t="shared" si="163"/>
        <v>11.789697291556028</v>
      </c>
      <c r="F467" s="80">
        <f t="shared" si="163"/>
        <v>58.045671800318644</v>
      </c>
      <c r="G467" s="115">
        <f t="shared" si="163"/>
        <v>11.577270313329793</v>
      </c>
      <c r="H467" s="80">
        <f t="shared" si="163"/>
        <v>12.692511949017526</v>
      </c>
      <c r="I467" s="134">
        <f t="shared" si="163"/>
        <v>2.6553372278279341</v>
      </c>
      <c r="J467" s="145">
        <f t="shared" si="160"/>
        <v>15.029208709506108</v>
      </c>
      <c r="K467" s="80">
        <f t="shared" si="161"/>
        <v>58.045671800318644</v>
      </c>
      <c r="L467" s="80">
        <f t="shared" si="162"/>
        <v>24.26978226234732</v>
      </c>
      <c r="M467" s="178"/>
      <c r="N467" s="178"/>
    </row>
    <row r="468" spans="1:14" s="8" customFormat="1" ht="15" customHeight="1" x14ac:dyDescent="0.15">
      <c r="A468" s="248"/>
      <c r="B468" s="216"/>
      <c r="C468" s="210" t="s">
        <v>211</v>
      </c>
      <c r="D468" s="79">
        <v>42</v>
      </c>
      <c r="E468" s="79">
        <v>225</v>
      </c>
      <c r="F468" s="79">
        <v>1054</v>
      </c>
      <c r="G468" s="93">
        <v>231</v>
      </c>
      <c r="H468" s="79">
        <v>249</v>
      </c>
      <c r="I468" s="133">
        <v>164</v>
      </c>
      <c r="J468" s="97">
        <f t="shared" si="160"/>
        <v>267</v>
      </c>
      <c r="K468" s="79">
        <f t="shared" si="161"/>
        <v>1054</v>
      </c>
      <c r="L468" s="79">
        <f t="shared" si="162"/>
        <v>480</v>
      </c>
      <c r="M468" s="185"/>
      <c r="N468" s="185"/>
    </row>
    <row r="469" spans="1:14" s="7" customFormat="1" ht="15" customHeight="1" x14ac:dyDescent="0.15">
      <c r="A469" s="248"/>
      <c r="B469" s="216"/>
      <c r="C469" s="219"/>
      <c r="D469" s="80">
        <f t="shared" ref="D469:I469" si="164">+D468/SUM($D468:$I468)*100</f>
        <v>2.1374045801526718</v>
      </c>
      <c r="E469" s="80">
        <f t="shared" si="164"/>
        <v>11.450381679389313</v>
      </c>
      <c r="F469" s="80">
        <f t="shared" si="164"/>
        <v>53.638676844783717</v>
      </c>
      <c r="G469" s="115">
        <f t="shared" si="164"/>
        <v>11.755725190839694</v>
      </c>
      <c r="H469" s="80">
        <f t="shared" si="164"/>
        <v>12.67175572519084</v>
      </c>
      <c r="I469" s="134">
        <f t="shared" si="164"/>
        <v>8.346055979643765</v>
      </c>
      <c r="J469" s="145">
        <f t="shared" si="160"/>
        <v>13.587786259541986</v>
      </c>
      <c r="K469" s="80">
        <f t="shared" si="161"/>
        <v>53.638676844783717</v>
      </c>
      <c r="L469" s="80">
        <f t="shared" si="162"/>
        <v>24.427480916030532</v>
      </c>
      <c r="M469" s="178"/>
      <c r="N469" s="178"/>
    </row>
    <row r="470" spans="1:14" s="8" customFormat="1" ht="15" customHeight="1" x14ac:dyDescent="0.15">
      <c r="A470" s="248"/>
      <c r="B470" s="216"/>
      <c r="C470" s="218" t="s">
        <v>57</v>
      </c>
      <c r="D470" s="79">
        <v>66</v>
      </c>
      <c r="E470" s="79">
        <v>234</v>
      </c>
      <c r="F470" s="79">
        <v>1466</v>
      </c>
      <c r="G470" s="93">
        <v>96</v>
      </c>
      <c r="H470" s="79">
        <v>53</v>
      </c>
      <c r="I470" s="133">
        <v>142</v>
      </c>
      <c r="J470" s="97">
        <f t="shared" si="160"/>
        <v>300</v>
      </c>
      <c r="K470" s="79">
        <f t="shared" si="161"/>
        <v>1466</v>
      </c>
      <c r="L470" s="79">
        <f t="shared" si="162"/>
        <v>149</v>
      </c>
      <c r="M470" s="185"/>
      <c r="N470" s="185"/>
    </row>
    <row r="471" spans="1:14" s="7" customFormat="1" ht="15" customHeight="1" x14ac:dyDescent="0.15">
      <c r="A471" s="248"/>
      <c r="B471" s="217"/>
      <c r="C471" s="220"/>
      <c r="D471" s="80">
        <f t="shared" ref="D471:I471" si="165">+D470/SUM($D470:$I470)*100</f>
        <v>3.2085561497326207</v>
      </c>
      <c r="E471" s="80">
        <f t="shared" si="165"/>
        <v>11.375789985415654</v>
      </c>
      <c r="F471" s="80">
        <f t="shared" si="165"/>
        <v>71.268838113757909</v>
      </c>
      <c r="G471" s="115">
        <f t="shared" si="165"/>
        <v>4.6669907632474477</v>
      </c>
      <c r="H471" s="80">
        <f t="shared" si="165"/>
        <v>2.5765678172095283</v>
      </c>
      <c r="I471" s="134">
        <f t="shared" si="165"/>
        <v>6.9032571706368495</v>
      </c>
      <c r="J471" s="145">
        <f t="shared" si="160"/>
        <v>14.584346135148275</v>
      </c>
      <c r="K471" s="80">
        <f t="shared" si="161"/>
        <v>71.268838113757909</v>
      </c>
      <c r="L471" s="80">
        <f t="shared" si="162"/>
        <v>7.243558580456976</v>
      </c>
      <c r="M471" s="178"/>
      <c r="N471" s="178"/>
    </row>
    <row r="472" spans="1:14" s="7" customFormat="1" ht="22.5" customHeight="1" x14ac:dyDescent="0.15">
      <c r="A472" s="39"/>
      <c r="B472" s="60"/>
      <c r="C472" s="72"/>
      <c r="D472" s="91"/>
      <c r="E472" s="91"/>
      <c r="F472" s="91"/>
      <c r="G472" s="122"/>
      <c r="H472" s="91"/>
      <c r="I472" s="91"/>
      <c r="J472" s="91"/>
      <c r="K472" s="91"/>
      <c r="L472" s="91"/>
      <c r="M472" s="178"/>
      <c r="N472" s="178"/>
    </row>
    <row r="473" spans="1:14" s="3" customFormat="1" ht="32.25" customHeight="1" x14ac:dyDescent="0.15">
      <c r="A473" s="300" t="s">
        <v>85</v>
      </c>
      <c r="B473" s="301"/>
      <c r="C473" s="210" t="s">
        <v>42</v>
      </c>
      <c r="D473" s="275" t="s">
        <v>334</v>
      </c>
      <c r="E473" s="304" t="s">
        <v>296</v>
      </c>
      <c r="F473" s="275" t="s">
        <v>89</v>
      </c>
      <c r="G473" s="275" t="s">
        <v>129</v>
      </c>
      <c r="H473" s="275" t="s">
        <v>149</v>
      </c>
      <c r="I473" s="275" t="s">
        <v>243</v>
      </c>
      <c r="J473" s="275" t="s">
        <v>155</v>
      </c>
      <c r="K473" s="275" t="s">
        <v>330</v>
      </c>
      <c r="L473" s="275" t="s">
        <v>331</v>
      </c>
      <c r="M473" s="279"/>
    </row>
    <row r="474" spans="1:14" s="3" customFormat="1" ht="32.25" customHeight="1" x14ac:dyDescent="0.15">
      <c r="A474" s="302"/>
      <c r="B474" s="303"/>
      <c r="C474" s="219"/>
      <c r="D474" s="277"/>
      <c r="E474" s="305"/>
      <c r="F474" s="277"/>
      <c r="G474" s="277"/>
      <c r="H474" s="277"/>
      <c r="I474" s="277"/>
      <c r="J474" s="277"/>
      <c r="K474" s="277"/>
      <c r="L474" s="277"/>
      <c r="M474" s="279"/>
    </row>
    <row r="475" spans="1:14" s="3" customFormat="1" ht="15" customHeight="1" x14ac:dyDescent="0.15">
      <c r="A475" s="255" t="s">
        <v>333</v>
      </c>
      <c r="B475" s="255" t="s">
        <v>59</v>
      </c>
      <c r="C475" s="210" t="s">
        <v>267</v>
      </c>
      <c r="D475" s="93">
        <v>1393</v>
      </c>
      <c r="E475" s="108">
        <v>77</v>
      </c>
      <c r="F475" s="101">
        <v>774</v>
      </c>
      <c r="G475" s="101">
        <v>183</v>
      </c>
      <c r="H475" s="107">
        <v>34</v>
      </c>
      <c r="I475" s="107">
        <v>46</v>
      </c>
      <c r="J475" s="107">
        <v>749</v>
      </c>
      <c r="K475" s="107">
        <v>131</v>
      </c>
      <c r="L475" s="107">
        <v>76</v>
      </c>
      <c r="M475" s="187"/>
    </row>
    <row r="476" spans="1:14" s="3" customFormat="1" ht="15" customHeight="1" x14ac:dyDescent="0.15">
      <c r="A476" s="255"/>
      <c r="B476" s="255"/>
      <c r="C476" s="219"/>
      <c r="D476" s="80">
        <f t="shared" ref="D476:L476" si="166">+D475/1860*100</f>
        <v>74.892473118279568</v>
      </c>
      <c r="E476" s="80">
        <f t="shared" si="166"/>
        <v>4.139784946236559</v>
      </c>
      <c r="F476" s="80">
        <f t="shared" si="166"/>
        <v>41.612903225806456</v>
      </c>
      <c r="G476" s="80">
        <f t="shared" si="166"/>
        <v>9.8387096774193559</v>
      </c>
      <c r="H476" s="80">
        <f t="shared" si="166"/>
        <v>1.827956989247312</v>
      </c>
      <c r="I476" s="80">
        <f t="shared" si="166"/>
        <v>2.4731182795698925</v>
      </c>
      <c r="J476" s="80">
        <f t="shared" si="166"/>
        <v>40.268817204301079</v>
      </c>
      <c r="K476" s="80">
        <f t="shared" si="166"/>
        <v>7.043010752688172</v>
      </c>
      <c r="L476" s="80">
        <f t="shared" si="166"/>
        <v>4.086021505376344</v>
      </c>
      <c r="M476" s="100"/>
    </row>
    <row r="477" spans="1:14" s="3" customFormat="1" ht="15" customHeight="1" x14ac:dyDescent="0.15">
      <c r="A477" s="255"/>
      <c r="B477" s="255"/>
      <c r="C477" s="210" t="s">
        <v>211</v>
      </c>
      <c r="D477" s="306" t="s">
        <v>350</v>
      </c>
      <c r="E477" s="307"/>
      <c r="F477" s="307"/>
      <c r="G477" s="307"/>
      <c r="H477" s="307"/>
      <c r="I477" s="307"/>
      <c r="J477" s="307"/>
      <c r="K477" s="307"/>
      <c r="L477" s="233"/>
      <c r="M477" s="188"/>
    </row>
    <row r="478" spans="1:14" s="3" customFormat="1" ht="15" customHeight="1" x14ac:dyDescent="0.15">
      <c r="A478" s="255"/>
      <c r="B478" s="255"/>
      <c r="C478" s="219"/>
      <c r="D478" s="308"/>
      <c r="E478" s="309"/>
      <c r="F478" s="309"/>
      <c r="G478" s="309"/>
      <c r="H478" s="309"/>
      <c r="I478" s="309"/>
      <c r="J478" s="309"/>
      <c r="K478" s="309"/>
      <c r="L478" s="235"/>
      <c r="M478" s="188"/>
    </row>
    <row r="479" spans="1:14" s="3" customFormat="1" ht="15" customHeight="1" x14ac:dyDescent="0.15">
      <c r="A479" s="255"/>
      <c r="B479" s="255"/>
      <c r="C479" s="210" t="s">
        <v>57</v>
      </c>
      <c r="D479" s="93">
        <v>1531</v>
      </c>
      <c r="E479" s="109" t="s">
        <v>255</v>
      </c>
      <c r="F479" s="101">
        <v>895</v>
      </c>
      <c r="G479" s="101">
        <v>317</v>
      </c>
      <c r="H479" s="107">
        <v>48</v>
      </c>
      <c r="I479" s="107">
        <v>81</v>
      </c>
      <c r="J479" s="107">
        <v>738</v>
      </c>
      <c r="K479" s="107">
        <v>131</v>
      </c>
      <c r="L479" s="107">
        <v>61</v>
      </c>
      <c r="M479" s="187"/>
    </row>
    <row r="480" spans="1:14" s="3" customFormat="1" ht="15" customHeight="1" x14ac:dyDescent="0.15">
      <c r="A480" s="255"/>
      <c r="B480" s="255"/>
      <c r="C480" s="219"/>
      <c r="D480" s="80">
        <f>+D479/2008*100</f>
        <v>76.245019920318725</v>
      </c>
      <c r="E480" s="80" t="s">
        <v>255</v>
      </c>
      <c r="F480" s="80">
        <f t="shared" ref="F480:L480" si="167">+F479/2008*100</f>
        <v>44.571713147410357</v>
      </c>
      <c r="G480" s="80">
        <f t="shared" si="167"/>
        <v>15.786852589641434</v>
      </c>
      <c r="H480" s="80">
        <f t="shared" si="167"/>
        <v>2.3904382470119523</v>
      </c>
      <c r="I480" s="80">
        <f t="shared" si="167"/>
        <v>4.0338645418326688</v>
      </c>
      <c r="J480" s="80">
        <f t="shared" si="167"/>
        <v>36.752988047808763</v>
      </c>
      <c r="K480" s="80">
        <f t="shared" si="167"/>
        <v>6.5239043824701195</v>
      </c>
      <c r="L480" s="80">
        <f t="shared" si="167"/>
        <v>3.0378486055776892</v>
      </c>
      <c r="M480" s="100"/>
    </row>
    <row r="481" spans="1:14" s="3" customFormat="1" ht="18" customHeight="1" x14ac:dyDescent="0.15">
      <c r="A481" s="255"/>
      <c r="B481" s="255"/>
      <c r="C481" s="210" t="s">
        <v>42</v>
      </c>
      <c r="D481" s="275" t="s">
        <v>332</v>
      </c>
      <c r="E481" s="275" t="s">
        <v>312</v>
      </c>
      <c r="F481" s="275" t="s">
        <v>69</v>
      </c>
      <c r="G481" s="275" t="s">
        <v>266</v>
      </c>
      <c r="H481" s="275" t="s">
        <v>27</v>
      </c>
      <c r="I481" s="310"/>
      <c r="J481" s="310"/>
      <c r="K481" s="312"/>
      <c r="L481" s="312"/>
      <c r="M481" s="150"/>
    </row>
    <row r="482" spans="1:14" s="3" customFormat="1" ht="18" customHeight="1" x14ac:dyDescent="0.15">
      <c r="A482" s="255"/>
      <c r="B482" s="255"/>
      <c r="C482" s="219"/>
      <c r="D482" s="277"/>
      <c r="E482" s="277"/>
      <c r="F482" s="277"/>
      <c r="G482" s="277"/>
      <c r="H482" s="277"/>
      <c r="I482" s="311"/>
      <c r="J482" s="311"/>
      <c r="K482" s="313"/>
      <c r="L482" s="313"/>
      <c r="M482" s="150"/>
    </row>
    <row r="483" spans="1:14" s="3" customFormat="1" ht="15" customHeight="1" x14ac:dyDescent="0.15">
      <c r="A483" s="255"/>
      <c r="B483" s="255"/>
      <c r="C483" s="210" t="s">
        <v>267</v>
      </c>
      <c r="D483" s="107">
        <v>186</v>
      </c>
      <c r="E483" s="107">
        <v>493</v>
      </c>
      <c r="F483" s="107">
        <v>63</v>
      </c>
      <c r="G483" s="107">
        <v>121</v>
      </c>
      <c r="H483" s="107">
        <v>23</v>
      </c>
      <c r="I483" s="156"/>
      <c r="J483" s="156"/>
      <c r="K483" s="32"/>
      <c r="L483" s="32"/>
      <c r="M483" s="150"/>
    </row>
    <row r="484" spans="1:14" s="3" customFormat="1" ht="15" customHeight="1" x14ac:dyDescent="0.15">
      <c r="A484" s="255"/>
      <c r="B484" s="255"/>
      <c r="C484" s="219"/>
      <c r="D484" s="80">
        <f>+D483/1860*100</f>
        <v>10</v>
      </c>
      <c r="E484" s="80">
        <f>+E483/1860*100</f>
        <v>26.505376344086024</v>
      </c>
      <c r="F484" s="80">
        <f>+F483/1860*100</f>
        <v>3.3870967741935489</v>
      </c>
      <c r="G484" s="80">
        <f>+G483/1860*100</f>
        <v>6.5053763440860211</v>
      </c>
      <c r="H484" s="80" t="s">
        <v>255</v>
      </c>
      <c r="I484" s="156"/>
      <c r="J484" s="156"/>
      <c r="K484" s="32"/>
      <c r="L484" s="32"/>
      <c r="M484" s="150"/>
    </row>
    <row r="485" spans="1:14" s="3" customFormat="1" ht="15" customHeight="1" x14ac:dyDescent="0.15">
      <c r="A485" s="255"/>
      <c r="B485" s="255"/>
      <c r="C485" s="210" t="s">
        <v>211</v>
      </c>
      <c r="D485" s="269" t="s">
        <v>264</v>
      </c>
      <c r="E485" s="314"/>
      <c r="F485" s="314"/>
      <c r="G485" s="314"/>
      <c r="H485" s="280"/>
      <c r="I485" s="156"/>
      <c r="J485" s="156"/>
      <c r="K485" s="32"/>
      <c r="L485" s="32"/>
      <c r="M485" s="150"/>
    </row>
    <row r="486" spans="1:14" s="3" customFormat="1" ht="15" customHeight="1" x14ac:dyDescent="0.15">
      <c r="A486" s="255"/>
      <c r="B486" s="255"/>
      <c r="C486" s="219"/>
      <c r="D486" s="271"/>
      <c r="E486" s="315"/>
      <c r="F486" s="315"/>
      <c r="G486" s="315"/>
      <c r="H486" s="282"/>
      <c r="I486" s="156"/>
      <c r="J486" s="156"/>
      <c r="K486" s="32"/>
      <c r="L486" s="32"/>
      <c r="M486" s="150"/>
    </row>
    <row r="487" spans="1:14" s="3" customFormat="1" ht="15" customHeight="1" x14ac:dyDescent="0.15">
      <c r="A487" s="255"/>
      <c r="B487" s="255"/>
      <c r="C487" s="210" t="s">
        <v>57</v>
      </c>
      <c r="D487" s="107">
        <v>203</v>
      </c>
      <c r="E487" s="107">
        <v>433</v>
      </c>
      <c r="F487" s="107">
        <v>65</v>
      </c>
      <c r="G487" s="107">
        <v>89</v>
      </c>
      <c r="H487" s="107">
        <v>49</v>
      </c>
      <c r="I487" s="156"/>
      <c r="J487" s="156"/>
      <c r="K487" s="32"/>
      <c r="L487" s="32"/>
      <c r="M487" s="150"/>
    </row>
    <row r="488" spans="1:14" s="3" customFormat="1" ht="15" customHeight="1" x14ac:dyDescent="0.15">
      <c r="A488" s="255"/>
      <c r="B488" s="255"/>
      <c r="C488" s="219"/>
      <c r="D488" s="80">
        <f>+D487/2008*100</f>
        <v>10.109561752988046</v>
      </c>
      <c r="E488" s="80">
        <f>+E487/2008*100</f>
        <v>21.563745019920319</v>
      </c>
      <c r="F488" s="80">
        <f>+F487/2008*100</f>
        <v>3.237051792828685</v>
      </c>
      <c r="G488" s="80">
        <f>+G487/2008*100</f>
        <v>4.4322709163346614</v>
      </c>
      <c r="H488" s="80" t="s">
        <v>255</v>
      </c>
      <c r="I488" s="156"/>
      <c r="J488" s="156"/>
      <c r="K488" s="32"/>
      <c r="L488" s="32"/>
      <c r="M488" s="150"/>
    </row>
    <row r="489" spans="1:14" s="3" customFormat="1" ht="22.5" customHeight="1" x14ac:dyDescent="0.15">
      <c r="A489" s="40"/>
      <c r="B489" s="193" t="s">
        <v>36</v>
      </c>
      <c r="C489" s="193"/>
      <c r="D489" s="193"/>
      <c r="E489" s="193"/>
      <c r="F489" s="193"/>
      <c r="G489" s="193"/>
      <c r="H489" s="193"/>
      <c r="I489" s="193"/>
      <c r="J489" s="193"/>
      <c r="K489" s="193"/>
      <c r="L489" s="193"/>
      <c r="M489" s="150"/>
    </row>
    <row r="490" spans="1:14" s="3" customFormat="1" ht="21" customHeight="1" x14ac:dyDescent="0.15">
      <c r="A490" s="40"/>
      <c r="B490" s="53" t="s">
        <v>351</v>
      </c>
      <c r="C490" s="51"/>
      <c r="D490" s="51"/>
      <c r="E490" s="51"/>
      <c r="F490" s="51"/>
      <c r="G490" s="51"/>
      <c r="H490" s="51"/>
      <c r="I490" s="51"/>
      <c r="J490" s="51"/>
      <c r="K490" s="51"/>
      <c r="L490" s="51"/>
      <c r="M490" s="150"/>
    </row>
    <row r="491" spans="1:14" s="7" customFormat="1" ht="20.25" customHeight="1" x14ac:dyDescent="0.15">
      <c r="A491" s="19"/>
      <c r="B491" s="44"/>
      <c r="C491" s="13"/>
      <c r="D491" s="102"/>
      <c r="E491" s="102"/>
      <c r="F491" s="102"/>
      <c r="G491" s="102"/>
      <c r="H491" s="102"/>
      <c r="I491" s="102"/>
      <c r="J491" s="102"/>
      <c r="K491" s="81"/>
      <c r="L491" s="81"/>
      <c r="M491" s="178"/>
      <c r="N491" s="178"/>
    </row>
    <row r="492" spans="1:14" s="3" customFormat="1" ht="15" customHeight="1" x14ac:dyDescent="0.15">
      <c r="A492" s="206" t="s">
        <v>85</v>
      </c>
      <c r="B492" s="207"/>
      <c r="C492" s="210" t="s">
        <v>42</v>
      </c>
      <c r="D492" s="12">
        <v>1</v>
      </c>
      <c r="E492" s="12">
        <v>2</v>
      </c>
      <c r="F492" s="12">
        <v>3</v>
      </c>
      <c r="G492" s="12">
        <v>4</v>
      </c>
      <c r="H492" s="12">
        <v>5</v>
      </c>
      <c r="I492" s="212" t="s">
        <v>23</v>
      </c>
      <c r="J492" s="164" t="s">
        <v>4</v>
      </c>
      <c r="K492" s="12">
        <v>3</v>
      </c>
      <c r="L492" s="12" t="s">
        <v>7</v>
      </c>
      <c r="M492" s="150"/>
      <c r="N492" s="150"/>
    </row>
    <row r="493" spans="1:14" s="3" customFormat="1" ht="32.1" customHeight="1" x14ac:dyDescent="0.15">
      <c r="A493" s="208"/>
      <c r="B493" s="209"/>
      <c r="C493" s="219"/>
      <c r="D493" s="48" t="s">
        <v>35</v>
      </c>
      <c r="E493" s="48" t="s">
        <v>144</v>
      </c>
      <c r="F493" s="48" t="s">
        <v>29</v>
      </c>
      <c r="G493" s="48" t="s">
        <v>137</v>
      </c>
      <c r="H493" s="48" t="s">
        <v>21</v>
      </c>
      <c r="I493" s="213"/>
      <c r="J493" s="43" t="s">
        <v>35</v>
      </c>
      <c r="K493" s="48" t="s">
        <v>29</v>
      </c>
      <c r="L493" s="48" t="s">
        <v>21</v>
      </c>
      <c r="M493" s="150"/>
      <c r="N493" s="150"/>
    </row>
    <row r="494" spans="1:14" s="8" customFormat="1" ht="15" customHeight="1" x14ac:dyDescent="0.15">
      <c r="A494" s="248" t="s">
        <v>335</v>
      </c>
      <c r="B494" s="240" t="s">
        <v>336</v>
      </c>
      <c r="C494" s="210" t="s">
        <v>267</v>
      </c>
      <c r="D494" s="79">
        <v>215</v>
      </c>
      <c r="E494" s="79">
        <v>718</v>
      </c>
      <c r="F494" s="79">
        <v>826</v>
      </c>
      <c r="G494" s="93">
        <v>62</v>
      </c>
      <c r="H494" s="79">
        <v>28</v>
      </c>
      <c r="I494" s="133">
        <v>34</v>
      </c>
      <c r="J494" s="97">
        <f t="shared" ref="J494:J499" si="168">+D494+E494</f>
        <v>933</v>
      </c>
      <c r="K494" s="79">
        <f t="shared" ref="K494:K499" si="169">+F494</f>
        <v>826</v>
      </c>
      <c r="L494" s="79">
        <f t="shared" ref="L494:L499" si="170">+G494+H494</f>
        <v>90</v>
      </c>
      <c r="M494" s="185"/>
      <c r="N494" s="185"/>
    </row>
    <row r="495" spans="1:14" s="7" customFormat="1" ht="15" customHeight="1" x14ac:dyDescent="0.15">
      <c r="A495" s="248"/>
      <c r="B495" s="240"/>
      <c r="C495" s="219"/>
      <c r="D495" s="80">
        <f t="shared" ref="D495:I495" si="171">+D494/SUM($D494:$I494)*100</f>
        <v>11.417950079660116</v>
      </c>
      <c r="E495" s="80">
        <f t="shared" si="171"/>
        <v>38.130642591609131</v>
      </c>
      <c r="F495" s="80">
        <f t="shared" si="171"/>
        <v>43.866171003717476</v>
      </c>
      <c r="G495" s="115">
        <f t="shared" si="171"/>
        <v>3.2926181625066384</v>
      </c>
      <c r="H495" s="80">
        <f t="shared" si="171"/>
        <v>1.486988847583643</v>
      </c>
      <c r="I495" s="134">
        <f t="shared" si="171"/>
        <v>1.8056293149229952</v>
      </c>
      <c r="J495" s="145">
        <f t="shared" si="168"/>
        <v>49.548592671269247</v>
      </c>
      <c r="K495" s="80">
        <f t="shared" si="169"/>
        <v>43.866171003717476</v>
      </c>
      <c r="L495" s="80">
        <f t="shared" si="170"/>
        <v>4.779607010090281</v>
      </c>
      <c r="M495" s="178"/>
      <c r="N495" s="178"/>
    </row>
    <row r="496" spans="1:14" s="8" customFormat="1" ht="15" customHeight="1" x14ac:dyDescent="0.15">
      <c r="A496" s="248"/>
      <c r="B496" s="240"/>
      <c r="C496" s="210" t="s">
        <v>211</v>
      </c>
      <c r="D496" s="79">
        <v>219</v>
      </c>
      <c r="E496" s="79">
        <v>685</v>
      </c>
      <c r="F496" s="79">
        <v>822</v>
      </c>
      <c r="G496" s="93">
        <v>57</v>
      </c>
      <c r="H496" s="79">
        <v>49</v>
      </c>
      <c r="I496" s="133">
        <v>133</v>
      </c>
      <c r="J496" s="97">
        <f t="shared" si="168"/>
        <v>904</v>
      </c>
      <c r="K496" s="79">
        <f t="shared" si="169"/>
        <v>822</v>
      </c>
      <c r="L496" s="79">
        <f t="shared" si="170"/>
        <v>106</v>
      </c>
      <c r="M496" s="185"/>
      <c r="N496" s="185"/>
    </row>
    <row r="497" spans="1:14" s="7" customFormat="1" ht="15" customHeight="1" x14ac:dyDescent="0.15">
      <c r="A497" s="248"/>
      <c r="B497" s="240"/>
      <c r="C497" s="219"/>
      <c r="D497" s="80">
        <f t="shared" ref="D497:I497" si="172">+D496/SUM($D496:$I496)*100</f>
        <v>11.145038167938932</v>
      </c>
      <c r="E497" s="80">
        <f t="shared" si="172"/>
        <v>34.860050890585242</v>
      </c>
      <c r="F497" s="80">
        <f t="shared" si="172"/>
        <v>41.832061068702295</v>
      </c>
      <c r="G497" s="115">
        <f t="shared" si="172"/>
        <v>2.9007633587786259</v>
      </c>
      <c r="H497" s="80">
        <f t="shared" si="172"/>
        <v>2.4936386768447836</v>
      </c>
      <c r="I497" s="134">
        <f t="shared" si="172"/>
        <v>6.7684478371501271</v>
      </c>
      <c r="J497" s="145">
        <f t="shared" si="168"/>
        <v>46.005089058524177</v>
      </c>
      <c r="K497" s="80">
        <f t="shared" si="169"/>
        <v>41.832061068702295</v>
      </c>
      <c r="L497" s="80">
        <f t="shared" si="170"/>
        <v>5.3944020356234095</v>
      </c>
      <c r="M497" s="178"/>
      <c r="N497" s="178"/>
    </row>
    <row r="498" spans="1:14" s="8" customFormat="1" ht="15" customHeight="1" x14ac:dyDescent="0.15">
      <c r="A498" s="248"/>
      <c r="B498" s="240"/>
      <c r="C498" s="218" t="s">
        <v>57</v>
      </c>
      <c r="D498" s="79">
        <v>184</v>
      </c>
      <c r="E498" s="79">
        <v>661</v>
      </c>
      <c r="F498" s="79">
        <v>971</v>
      </c>
      <c r="G498" s="93">
        <v>79</v>
      </c>
      <c r="H498" s="79">
        <v>43</v>
      </c>
      <c r="I498" s="133">
        <v>119</v>
      </c>
      <c r="J498" s="97">
        <f t="shared" si="168"/>
        <v>845</v>
      </c>
      <c r="K498" s="79">
        <f t="shared" si="169"/>
        <v>971</v>
      </c>
      <c r="L498" s="79">
        <f t="shared" si="170"/>
        <v>122</v>
      </c>
      <c r="M498" s="185"/>
      <c r="N498" s="185"/>
    </row>
    <row r="499" spans="1:14" s="7" customFormat="1" ht="15" customHeight="1" x14ac:dyDescent="0.15">
      <c r="A499" s="248"/>
      <c r="B499" s="240"/>
      <c r="C499" s="220"/>
      <c r="D499" s="80">
        <f t="shared" ref="D499:I499" si="173">+D498/SUM($D498:$I498)*100</f>
        <v>8.9450656295576074</v>
      </c>
      <c r="E499" s="80">
        <f t="shared" si="173"/>
        <v>32.134175984443367</v>
      </c>
      <c r="F499" s="80">
        <f t="shared" si="173"/>
        <v>47.204666990763251</v>
      </c>
      <c r="G499" s="115">
        <f t="shared" si="173"/>
        <v>3.8405444822557122</v>
      </c>
      <c r="H499" s="80">
        <f t="shared" si="173"/>
        <v>2.0904229460379193</v>
      </c>
      <c r="I499" s="134">
        <f t="shared" si="173"/>
        <v>5.785123966942149</v>
      </c>
      <c r="J499" s="145">
        <f t="shared" si="168"/>
        <v>41.079241614000978</v>
      </c>
      <c r="K499" s="80">
        <f t="shared" si="169"/>
        <v>47.204666990763251</v>
      </c>
      <c r="L499" s="80">
        <f t="shared" si="170"/>
        <v>5.9309674282936315</v>
      </c>
      <c r="M499" s="178"/>
      <c r="N499" s="178"/>
    </row>
    <row r="500" spans="1:14" s="7" customFormat="1" ht="22.5" customHeight="1" x14ac:dyDescent="0.15">
      <c r="A500" s="19"/>
      <c r="B500" s="44"/>
      <c r="C500" s="73"/>
      <c r="D500" s="86"/>
      <c r="E500" s="86"/>
      <c r="F500" s="86"/>
      <c r="G500" s="86"/>
      <c r="H500" s="86"/>
      <c r="I500" s="86"/>
      <c r="J500" s="86"/>
      <c r="K500" s="86"/>
      <c r="L500" s="86"/>
      <c r="M500" s="178"/>
      <c r="N500" s="178"/>
    </row>
    <row r="501" spans="1:14" s="3" customFormat="1" ht="15" customHeight="1" x14ac:dyDescent="0.15">
      <c r="A501" s="206" t="s">
        <v>85</v>
      </c>
      <c r="B501" s="207"/>
      <c r="C501" s="210" t="s">
        <v>42</v>
      </c>
      <c r="D501" s="12">
        <v>1</v>
      </c>
      <c r="E501" s="12">
        <v>2</v>
      </c>
      <c r="F501" s="12">
        <v>3</v>
      </c>
      <c r="G501" s="12">
        <v>4</v>
      </c>
      <c r="H501" s="12">
        <v>5</v>
      </c>
      <c r="I501" s="212" t="s">
        <v>23</v>
      </c>
      <c r="J501" s="142" t="s">
        <v>4</v>
      </c>
      <c r="K501" s="12">
        <v>3</v>
      </c>
      <c r="L501" s="12" t="s">
        <v>7</v>
      </c>
      <c r="M501" s="150"/>
      <c r="N501" s="150"/>
    </row>
    <row r="502" spans="1:14" s="3" customFormat="1" ht="32.1" customHeight="1" x14ac:dyDescent="0.15">
      <c r="A502" s="208"/>
      <c r="B502" s="209"/>
      <c r="C502" s="219"/>
      <c r="D502" s="48" t="s">
        <v>14</v>
      </c>
      <c r="E502" s="48" t="s">
        <v>10</v>
      </c>
      <c r="F502" s="48" t="s">
        <v>29</v>
      </c>
      <c r="G502" s="48" t="s">
        <v>11</v>
      </c>
      <c r="H502" s="48" t="s">
        <v>135</v>
      </c>
      <c r="I502" s="213"/>
      <c r="J502" s="43" t="s">
        <v>25</v>
      </c>
      <c r="K502" s="48" t="s">
        <v>29</v>
      </c>
      <c r="L502" s="48" t="s">
        <v>16</v>
      </c>
      <c r="M502" s="150"/>
      <c r="N502" s="150"/>
    </row>
    <row r="503" spans="1:14" s="3" customFormat="1" ht="15" customHeight="1" x14ac:dyDescent="0.15">
      <c r="A503" s="240" t="s">
        <v>337</v>
      </c>
      <c r="B503" s="240" t="s">
        <v>98</v>
      </c>
      <c r="C503" s="210" t="s">
        <v>267</v>
      </c>
      <c r="D503" s="79">
        <v>451</v>
      </c>
      <c r="E503" s="79">
        <v>772</v>
      </c>
      <c r="F503" s="79">
        <v>534</v>
      </c>
      <c r="G503" s="93">
        <v>45</v>
      </c>
      <c r="H503" s="79">
        <v>53</v>
      </c>
      <c r="I503" s="133">
        <v>28</v>
      </c>
      <c r="J503" s="97">
        <f t="shared" ref="J503:J510" si="174">+D503+E503</f>
        <v>1223</v>
      </c>
      <c r="K503" s="79">
        <f t="shared" ref="K503:K510" si="175">+F503</f>
        <v>534</v>
      </c>
      <c r="L503" s="79">
        <f t="shared" ref="L503:L510" si="176">+G503+H503</f>
        <v>98</v>
      </c>
      <c r="M503" s="150"/>
      <c r="N503" s="150"/>
    </row>
    <row r="504" spans="1:14" s="3" customFormat="1" ht="15" customHeight="1" x14ac:dyDescent="0.15">
      <c r="A504" s="240"/>
      <c r="B504" s="240"/>
      <c r="C504" s="219"/>
      <c r="D504" s="80">
        <f t="shared" ref="D504:I504" si="177">+D503/SUM($D503:$I503)*100</f>
        <v>23.951141795007967</v>
      </c>
      <c r="E504" s="80">
        <f t="shared" si="177"/>
        <v>40.998406797663307</v>
      </c>
      <c r="F504" s="80">
        <f t="shared" si="177"/>
        <v>28.359001593202336</v>
      </c>
      <c r="G504" s="115">
        <f t="shared" si="177"/>
        <v>2.3898035050451409</v>
      </c>
      <c r="H504" s="80">
        <f t="shared" si="177"/>
        <v>2.8146574614976103</v>
      </c>
      <c r="I504" s="134">
        <f t="shared" si="177"/>
        <v>1.486988847583643</v>
      </c>
      <c r="J504" s="145">
        <f t="shared" si="174"/>
        <v>64.949548592671277</v>
      </c>
      <c r="K504" s="80">
        <f t="shared" si="175"/>
        <v>28.359001593202336</v>
      </c>
      <c r="L504" s="80">
        <f t="shared" si="176"/>
        <v>5.2044609665427508</v>
      </c>
      <c r="M504" s="150"/>
      <c r="N504" s="150"/>
    </row>
    <row r="505" spans="1:14" s="3" customFormat="1" ht="15" customHeight="1" x14ac:dyDescent="0.15">
      <c r="A505" s="240"/>
      <c r="B505" s="240"/>
      <c r="C505" s="210" t="s">
        <v>211</v>
      </c>
      <c r="D505" s="79">
        <v>395</v>
      </c>
      <c r="E505" s="79">
        <v>758</v>
      </c>
      <c r="F505" s="79">
        <v>542</v>
      </c>
      <c r="G505" s="93">
        <v>67</v>
      </c>
      <c r="H505" s="79">
        <v>89</v>
      </c>
      <c r="I505" s="133">
        <v>114</v>
      </c>
      <c r="J505" s="97">
        <f t="shared" si="174"/>
        <v>1153</v>
      </c>
      <c r="K505" s="79">
        <f t="shared" si="175"/>
        <v>542</v>
      </c>
      <c r="L505" s="79">
        <f t="shared" si="176"/>
        <v>156</v>
      </c>
      <c r="M505" s="150"/>
      <c r="N505" s="150"/>
    </row>
    <row r="506" spans="1:14" s="3" customFormat="1" ht="15" customHeight="1" x14ac:dyDescent="0.15">
      <c r="A506" s="240"/>
      <c r="B506" s="240"/>
      <c r="C506" s="219"/>
      <c r="D506" s="80">
        <f t="shared" ref="D506:I506" si="178">+D505/SUM($D505:$I505)*100</f>
        <v>20.101781170483459</v>
      </c>
      <c r="E506" s="80">
        <f t="shared" si="178"/>
        <v>38.575063613231549</v>
      </c>
      <c r="F506" s="80">
        <f t="shared" si="178"/>
        <v>27.582697201017815</v>
      </c>
      <c r="G506" s="115">
        <f t="shared" si="178"/>
        <v>3.4096692111959288</v>
      </c>
      <c r="H506" s="80">
        <f t="shared" si="178"/>
        <v>4.5292620865139952</v>
      </c>
      <c r="I506" s="134">
        <f t="shared" si="178"/>
        <v>5.8015267175572518</v>
      </c>
      <c r="J506" s="145">
        <f t="shared" si="174"/>
        <v>58.676844783715012</v>
      </c>
      <c r="K506" s="80">
        <f t="shared" si="175"/>
        <v>27.582697201017815</v>
      </c>
      <c r="L506" s="80">
        <f t="shared" si="176"/>
        <v>7.9389312977099245</v>
      </c>
      <c r="M506" s="150"/>
      <c r="N506" s="150"/>
    </row>
    <row r="507" spans="1:14" s="3" customFormat="1" ht="15" customHeight="1" x14ac:dyDescent="0.15">
      <c r="A507" s="240"/>
      <c r="B507" s="240"/>
      <c r="C507" s="218" t="s">
        <v>57</v>
      </c>
      <c r="D507" s="79">
        <v>581</v>
      </c>
      <c r="E507" s="79">
        <v>826</v>
      </c>
      <c r="F507" s="79">
        <v>452</v>
      </c>
      <c r="G507" s="93">
        <v>58</v>
      </c>
      <c r="H507" s="79">
        <v>83</v>
      </c>
      <c r="I507" s="133">
        <v>57</v>
      </c>
      <c r="J507" s="97">
        <f t="shared" si="174"/>
        <v>1407</v>
      </c>
      <c r="K507" s="79">
        <f t="shared" si="175"/>
        <v>452</v>
      </c>
      <c r="L507" s="79">
        <f t="shared" si="176"/>
        <v>141</v>
      </c>
      <c r="M507" s="150"/>
      <c r="N507" s="150"/>
    </row>
    <row r="508" spans="1:14" s="3" customFormat="1" ht="15" customHeight="1" x14ac:dyDescent="0.15">
      <c r="A508" s="240"/>
      <c r="B508" s="240"/>
      <c r="C508" s="220"/>
      <c r="D508" s="80">
        <f t="shared" ref="D508:I508" si="179">+D507/SUM($D507:$I507)*100</f>
        <v>28.245017015070488</v>
      </c>
      <c r="E508" s="80">
        <f t="shared" si="179"/>
        <v>40.155566358774912</v>
      </c>
      <c r="F508" s="80">
        <f t="shared" si="179"/>
        <v>21.973748176956732</v>
      </c>
      <c r="G508" s="115">
        <f t="shared" si="179"/>
        <v>2.8196402527953328</v>
      </c>
      <c r="H508" s="80">
        <f t="shared" si="179"/>
        <v>4.0350024307243553</v>
      </c>
      <c r="I508" s="134">
        <f t="shared" si="179"/>
        <v>2.7710257656781723</v>
      </c>
      <c r="J508" s="145">
        <f t="shared" si="174"/>
        <v>68.400583373845393</v>
      </c>
      <c r="K508" s="80">
        <f t="shared" si="175"/>
        <v>21.973748176956732</v>
      </c>
      <c r="L508" s="80">
        <f t="shared" si="176"/>
        <v>6.8546426835196881</v>
      </c>
      <c r="M508" s="150"/>
      <c r="N508" s="150"/>
    </row>
    <row r="509" spans="1:14" s="3" customFormat="1" ht="15" customHeight="1" x14ac:dyDescent="0.15">
      <c r="A509" s="248" t="s">
        <v>261</v>
      </c>
      <c r="B509" s="240" t="s">
        <v>275</v>
      </c>
      <c r="C509" s="210" t="s">
        <v>267</v>
      </c>
      <c r="D509" s="79">
        <v>689</v>
      </c>
      <c r="E509" s="79">
        <v>665</v>
      </c>
      <c r="F509" s="79">
        <v>419</v>
      </c>
      <c r="G509" s="93">
        <v>36</v>
      </c>
      <c r="H509" s="79">
        <v>45</v>
      </c>
      <c r="I509" s="133">
        <v>29</v>
      </c>
      <c r="J509" s="97">
        <f t="shared" si="174"/>
        <v>1354</v>
      </c>
      <c r="K509" s="79">
        <f t="shared" si="175"/>
        <v>419</v>
      </c>
      <c r="L509" s="79">
        <f t="shared" si="176"/>
        <v>81</v>
      </c>
      <c r="M509" s="150"/>
    </row>
    <row r="510" spans="1:14" s="3" customFormat="1" ht="15" customHeight="1" x14ac:dyDescent="0.15">
      <c r="A510" s="248"/>
      <c r="B510" s="240"/>
      <c r="C510" s="219"/>
      <c r="D510" s="80">
        <f t="shared" ref="D510:I510" si="180">+D509/SUM($D509:$I509)*100</f>
        <v>36.590546999468934</v>
      </c>
      <c r="E510" s="80">
        <f t="shared" si="180"/>
        <v>35.315985130111528</v>
      </c>
      <c r="F510" s="80">
        <f t="shared" si="180"/>
        <v>22.251725969198088</v>
      </c>
      <c r="G510" s="115">
        <f t="shared" si="180"/>
        <v>1.9118428040361128</v>
      </c>
      <c r="H510" s="80">
        <f t="shared" si="180"/>
        <v>2.3898035050451409</v>
      </c>
      <c r="I510" s="134">
        <f t="shared" si="180"/>
        <v>1.5400955921402018</v>
      </c>
      <c r="J510" s="145">
        <f t="shared" si="174"/>
        <v>71.906532129580455</v>
      </c>
      <c r="K510" s="80">
        <f t="shared" si="175"/>
        <v>22.251725969198088</v>
      </c>
      <c r="L510" s="80">
        <f t="shared" si="176"/>
        <v>4.3016463090812538</v>
      </c>
      <c r="M510" s="150"/>
    </row>
    <row r="511" spans="1:14" s="3" customFormat="1" ht="15" customHeight="1" x14ac:dyDescent="0.15">
      <c r="A511" s="248"/>
      <c r="B511" s="240"/>
      <c r="C511" s="210" t="s">
        <v>211</v>
      </c>
      <c r="D511" s="316" t="s">
        <v>264</v>
      </c>
      <c r="E511" s="317"/>
      <c r="F511" s="317"/>
      <c r="G511" s="317"/>
      <c r="H511" s="317"/>
      <c r="I511" s="317"/>
      <c r="J511" s="317"/>
      <c r="K511" s="317"/>
      <c r="L511" s="318"/>
      <c r="M511" s="150"/>
    </row>
    <row r="512" spans="1:14" s="3" customFormat="1" ht="15" customHeight="1" x14ac:dyDescent="0.15">
      <c r="A512" s="248"/>
      <c r="B512" s="240"/>
      <c r="C512" s="219"/>
      <c r="D512" s="319"/>
      <c r="E512" s="320"/>
      <c r="F512" s="320"/>
      <c r="G512" s="320"/>
      <c r="H512" s="320"/>
      <c r="I512" s="320"/>
      <c r="J512" s="320"/>
      <c r="K512" s="320"/>
      <c r="L512" s="321"/>
      <c r="M512" s="150"/>
    </row>
    <row r="513" spans="1:14" s="3" customFormat="1" ht="15" customHeight="1" x14ac:dyDescent="0.15">
      <c r="A513" s="248"/>
      <c r="B513" s="240"/>
      <c r="C513" s="210" t="s">
        <v>57</v>
      </c>
      <c r="D513" s="79">
        <v>726</v>
      </c>
      <c r="E513" s="79">
        <v>719</v>
      </c>
      <c r="F513" s="79">
        <v>439</v>
      </c>
      <c r="G513" s="93">
        <v>40</v>
      </c>
      <c r="H513" s="79">
        <v>77</v>
      </c>
      <c r="I513" s="133">
        <v>56</v>
      </c>
      <c r="J513" s="97">
        <f>+D513+E513</f>
        <v>1445</v>
      </c>
      <c r="K513" s="79">
        <f>+F513</f>
        <v>439</v>
      </c>
      <c r="L513" s="79">
        <f>+G513+H513</f>
        <v>117</v>
      </c>
      <c r="M513" s="150"/>
    </row>
    <row r="514" spans="1:14" s="3" customFormat="1" ht="15" customHeight="1" x14ac:dyDescent="0.15">
      <c r="A514" s="248"/>
      <c r="B514" s="240"/>
      <c r="C514" s="219"/>
      <c r="D514" s="80">
        <f t="shared" ref="D514:I514" si="181">+D513/SUM($D513:$I513)*100</f>
        <v>35.294117647058826</v>
      </c>
      <c r="E514" s="80">
        <f t="shared" si="181"/>
        <v>34.953816237238698</v>
      </c>
      <c r="F514" s="80">
        <f t="shared" si="181"/>
        <v>21.341759844433643</v>
      </c>
      <c r="G514" s="115">
        <f t="shared" si="181"/>
        <v>1.9445794846864366</v>
      </c>
      <c r="H514" s="80">
        <f t="shared" si="181"/>
        <v>3.7433155080213902</v>
      </c>
      <c r="I514" s="134">
        <f t="shared" si="181"/>
        <v>2.7224112785610113</v>
      </c>
      <c r="J514" s="145">
        <f>+D514+E514</f>
        <v>70.247933884297524</v>
      </c>
      <c r="K514" s="80">
        <f>+F514</f>
        <v>21.341759844433643</v>
      </c>
      <c r="L514" s="80">
        <f>+G514+H514</f>
        <v>5.6878949927078271</v>
      </c>
      <c r="M514" s="150"/>
    </row>
    <row r="515" spans="1:14" s="7" customFormat="1" ht="22.5" customHeight="1" x14ac:dyDescent="0.15">
      <c r="A515" s="19"/>
      <c r="B515" s="44"/>
      <c r="C515" s="13"/>
      <c r="D515" s="86"/>
      <c r="E515" s="86"/>
      <c r="F515" s="86"/>
      <c r="G515" s="86"/>
      <c r="H515" s="86"/>
      <c r="I515" s="86"/>
      <c r="J515" s="86"/>
      <c r="K515" s="86"/>
      <c r="L515" s="86"/>
      <c r="M515" s="178"/>
      <c r="N515" s="178"/>
    </row>
    <row r="516" spans="1:14" s="2" customFormat="1" ht="24" customHeight="1" x14ac:dyDescent="0.15">
      <c r="A516" s="204" t="s">
        <v>179</v>
      </c>
      <c r="B516" s="204"/>
      <c r="C516" s="204"/>
      <c r="D516" s="204"/>
      <c r="E516" s="204"/>
      <c r="F516" s="204"/>
      <c r="G516" s="189"/>
      <c r="H516" s="189"/>
      <c r="I516" s="189"/>
      <c r="J516" s="189"/>
      <c r="K516" s="189"/>
      <c r="L516" s="189"/>
      <c r="M516" s="180"/>
      <c r="N516" s="180"/>
    </row>
    <row r="517" spans="1:14" s="3" customFormat="1" ht="15.95" customHeight="1" x14ac:dyDescent="0.15">
      <c r="A517" s="206" t="s">
        <v>85</v>
      </c>
      <c r="B517" s="207"/>
      <c r="C517" s="210" t="s">
        <v>42</v>
      </c>
      <c r="D517" s="243" t="s">
        <v>40</v>
      </c>
      <c r="E517" s="243" t="s">
        <v>41</v>
      </c>
      <c r="F517" s="243" t="s">
        <v>29</v>
      </c>
      <c r="G517" s="245" t="s">
        <v>23</v>
      </c>
      <c r="H517" s="118"/>
      <c r="I517" s="118"/>
      <c r="J517" s="118"/>
      <c r="K517" s="118"/>
      <c r="L517" s="118"/>
      <c r="M517" s="150"/>
      <c r="N517" s="150"/>
    </row>
    <row r="518" spans="1:14" s="3" customFormat="1" ht="15.95" customHeight="1" x14ac:dyDescent="0.15">
      <c r="A518" s="208"/>
      <c r="B518" s="209"/>
      <c r="C518" s="211"/>
      <c r="D518" s="249"/>
      <c r="E518" s="249"/>
      <c r="F518" s="249"/>
      <c r="G518" s="254"/>
      <c r="H518" s="118"/>
      <c r="I518" s="118"/>
      <c r="J518" s="118"/>
      <c r="K518" s="118"/>
      <c r="L518" s="118"/>
      <c r="M518" s="150"/>
      <c r="N518" s="150"/>
    </row>
    <row r="519" spans="1:14" s="4" customFormat="1" ht="15" customHeight="1" x14ac:dyDescent="0.15">
      <c r="A519" s="248" t="s">
        <v>207</v>
      </c>
      <c r="B519" s="240" t="s">
        <v>338</v>
      </c>
      <c r="C519" s="210" t="s">
        <v>267</v>
      </c>
      <c r="D519" s="79">
        <v>1195</v>
      </c>
      <c r="E519" s="79">
        <v>209</v>
      </c>
      <c r="F519" s="79">
        <v>452</v>
      </c>
      <c r="G519" s="93">
        <v>27</v>
      </c>
      <c r="H519" s="119"/>
      <c r="I519" s="119"/>
      <c r="J519" s="119"/>
      <c r="K519" s="119"/>
      <c r="L519" s="119"/>
      <c r="M519" s="181"/>
      <c r="N519" s="181"/>
    </row>
    <row r="520" spans="1:14" s="3" customFormat="1" ht="15" customHeight="1" x14ac:dyDescent="0.15">
      <c r="A520" s="248"/>
      <c r="B520" s="240"/>
      <c r="C520" s="219"/>
      <c r="D520" s="80">
        <f>+D519/SUM($D519:$G519)*100</f>
        <v>63.462559745087624</v>
      </c>
      <c r="E520" s="80">
        <f>+E519/SUM($D519:$G519)*100</f>
        <v>11.099309612320765</v>
      </c>
      <c r="F520" s="80">
        <f>+F519/SUM($D519:$G519)*100</f>
        <v>24.004248539564525</v>
      </c>
      <c r="G520" s="80">
        <f>+G519/SUM($D519:$G519)*100</f>
        <v>1.4338821030270845</v>
      </c>
      <c r="H520" s="118"/>
      <c r="I520" s="118"/>
      <c r="J520" s="118"/>
      <c r="K520" s="118"/>
      <c r="L520" s="118"/>
      <c r="M520" s="150"/>
      <c r="N520" s="150"/>
    </row>
    <row r="521" spans="1:14" s="4" customFormat="1" ht="15" customHeight="1" x14ac:dyDescent="0.15">
      <c r="A521" s="248"/>
      <c r="B521" s="240"/>
      <c r="C521" s="210" t="s">
        <v>211</v>
      </c>
      <c r="D521" s="79">
        <v>1077</v>
      </c>
      <c r="E521" s="79">
        <v>232</v>
      </c>
      <c r="F521" s="79">
        <v>541</v>
      </c>
      <c r="G521" s="93">
        <v>115</v>
      </c>
      <c r="H521" s="119"/>
      <c r="I521" s="119"/>
      <c r="J521" s="119"/>
      <c r="K521" s="119"/>
      <c r="L521" s="119"/>
      <c r="M521" s="181"/>
      <c r="N521" s="181"/>
    </row>
    <row r="522" spans="1:14" s="3" customFormat="1" ht="15" customHeight="1" x14ac:dyDescent="0.15">
      <c r="A522" s="248"/>
      <c r="B522" s="240"/>
      <c r="C522" s="219"/>
      <c r="D522" s="80">
        <f>+D521/SUM($D521:$G521)*100</f>
        <v>54.809160305343511</v>
      </c>
      <c r="E522" s="80">
        <f>+E521/SUM($D521:$G521)*100</f>
        <v>11.806615776081426</v>
      </c>
      <c r="F522" s="80">
        <f>+F521/SUM($D521:$G521)*100</f>
        <v>27.531806615776084</v>
      </c>
      <c r="G522" s="80">
        <f>+G521/SUM($D521:$G521)*100</f>
        <v>5.8524173027989823</v>
      </c>
      <c r="H522" s="118"/>
      <c r="I522" s="118"/>
      <c r="J522" s="118"/>
      <c r="K522" s="118"/>
      <c r="L522" s="118"/>
      <c r="M522" s="150"/>
      <c r="N522" s="150"/>
    </row>
    <row r="523" spans="1:14" s="4" customFormat="1" ht="15" customHeight="1" x14ac:dyDescent="0.15">
      <c r="A523" s="248"/>
      <c r="B523" s="240"/>
      <c r="C523" s="210" t="s">
        <v>57</v>
      </c>
      <c r="D523" s="79">
        <v>1303</v>
      </c>
      <c r="E523" s="79">
        <v>205</v>
      </c>
      <c r="F523" s="79">
        <v>509</v>
      </c>
      <c r="G523" s="93">
        <v>40</v>
      </c>
      <c r="H523" s="119"/>
      <c r="I523" s="119"/>
      <c r="J523" s="119"/>
      <c r="K523" s="119"/>
      <c r="L523" s="119"/>
      <c r="M523" s="181"/>
      <c r="N523" s="181"/>
    </row>
    <row r="524" spans="1:14" s="3" customFormat="1" ht="15" customHeight="1" x14ac:dyDescent="0.15">
      <c r="A524" s="248"/>
      <c r="B524" s="240"/>
      <c r="C524" s="219"/>
      <c r="D524" s="80">
        <f>+D523/SUM($D523:$G523)*100</f>
        <v>63.344676713660675</v>
      </c>
      <c r="E524" s="80">
        <f>+E523/SUM($D523:$G523)*100</f>
        <v>9.9659698590179868</v>
      </c>
      <c r="F524" s="80">
        <f>+F523/SUM($D523:$G523)*100</f>
        <v>24.744773942634904</v>
      </c>
      <c r="G524" s="80">
        <f>+G523/SUM($D523:$G523)*100</f>
        <v>1.9445794846864366</v>
      </c>
      <c r="H524" s="118"/>
      <c r="I524" s="118"/>
      <c r="J524" s="118"/>
      <c r="K524" s="118"/>
      <c r="L524" s="118"/>
      <c r="M524" s="150"/>
      <c r="N524" s="150"/>
    </row>
    <row r="525" spans="1:14" s="3" customFormat="1" ht="22.5" customHeight="1" x14ac:dyDescent="0.15">
      <c r="A525" s="14"/>
      <c r="B525" s="44"/>
      <c r="C525" s="14"/>
      <c r="D525" s="81"/>
      <c r="E525" s="81"/>
      <c r="F525" s="81"/>
      <c r="G525" s="118"/>
      <c r="H525" s="118"/>
      <c r="I525" s="118"/>
      <c r="J525" s="118"/>
      <c r="K525" s="118"/>
      <c r="L525" s="118"/>
      <c r="M525" s="150"/>
      <c r="N525" s="150"/>
    </row>
    <row r="526" spans="1:14" s="3" customFormat="1" ht="63" customHeight="1" x14ac:dyDescent="0.15">
      <c r="A526" s="190" t="s">
        <v>274</v>
      </c>
      <c r="B526" s="191"/>
      <c r="C526" s="63" t="s">
        <v>42</v>
      </c>
      <c r="D526" s="27" t="s">
        <v>70</v>
      </c>
      <c r="E526" s="27" t="s">
        <v>86</v>
      </c>
      <c r="F526" s="27" t="s">
        <v>19</v>
      </c>
      <c r="G526" s="27" t="s">
        <v>88</v>
      </c>
      <c r="H526" s="27" t="s">
        <v>73</v>
      </c>
      <c r="I526" s="27" t="s">
        <v>68</v>
      </c>
      <c r="J526" s="27" t="s">
        <v>74</v>
      </c>
      <c r="K526" s="27" t="s">
        <v>75</v>
      </c>
      <c r="L526" s="27" t="s">
        <v>90</v>
      </c>
      <c r="M526" s="150"/>
      <c r="N526" s="150"/>
    </row>
    <row r="527" spans="1:14" s="7" customFormat="1" ht="15" customHeight="1" x14ac:dyDescent="0.15">
      <c r="A527" s="255" t="s">
        <v>37</v>
      </c>
      <c r="B527" s="255" t="s">
        <v>358</v>
      </c>
      <c r="C527" s="210" t="s">
        <v>267</v>
      </c>
      <c r="D527" s="79">
        <v>131</v>
      </c>
      <c r="E527" s="79">
        <v>78</v>
      </c>
      <c r="F527" s="79">
        <v>567</v>
      </c>
      <c r="G527" s="79">
        <v>52</v>
      </c>
      <c r="H527" s="79">
        <v>220</v>
      </c>
      <c r="I527" s="79">
        <v>58</v>
      </c>
      <c r="J527" s="79">
        <v>367</v>
      </c>
      <c r="K527" s="79">
        <v>201</v>
      </c>
      <c r="L527" s="79">
        <v>673</v>
      </c>
      <c r="M527" s="178"/>
      <c r="N527" s="178"/>
    </row>
    <row r="528" spans="1:14" s="7" customFormat="1" ht="15" customHeight="1" x14ac:dyDescent="0.15">
      <c r="A528" s="255"/>
      <c r="B528" s="255"/>
      <c r="C528" s="219"/>
      <c r="D528" s="80">
        <f>+D527/D519*100</f>
        <v>10.96234309623431</v>
      </c>
      <c r="E528" s="80">
        <f>+E527/D519*100</f>
        <v>6.527196652719665</v>
      </c>
      <c r="F528" s="80">
        <f>+F527/D519*100</f>
        <v>47.447698744769873</v>
      </c>
      <c r="G528" s="80">
        <f>+G527/D519*100</f>
        <v>4.3514644351464433</v>
      </c>
      <c r="H528" s="80">
        <f>+H527/D519*100</f>
        <v>18.410041841004183</v>
      </c>
      <c r="I528" s="80">
        <f>+I527/D519*100</f>
        <v>4.8535564853556483</v>
      </c>
      <c r="J528" s="80">
        <f>+J527/D519*100</f>
        <v>30.711297071129707</v>
      </c>
      <c r="K528" s="80">
        <f>+K527/D519*100</f>
        <v>16.82008368200837</v>
      </c>
      <c r="L528" s="80">
        <f>+L527/D519*100</f>
        <v>56.31799163179916</v>
      </c>
      <c r="M528" s="178"/>
      <c r="N528" s="178"/>
    </row>
    <row r="529" spans="1:14" s="7" customFormat="1" ht="15" customHeight="1" x14ac:dyDescent="0.15">
      <c r="A529" s="255"/>
      <c r="B529" s="255"/>
      <c r="C529" s="210" t="s">
        <v>211</v>
      </c>
      <c r="D529" s="79">
        <v>93</v>
      </c>
      <c r="E529" s="79">
        <v>56</v>
      </c>
      <c r="F529" s="79">
        <v>548</v>
      </c>
      <c r="G529" s="79">
        <v>76</v>
      </c>
      <c r="H529" s="79">
        <v>217</v>
      </c>
      <c r="I529" s="79">
        <v>63</v>
      </c>
      <c r="J529" s="79">
        <v>331</v>
      </c>
      <c r="K529" s="79">
        <v>194</v>
      </c>
      <c r="L529" s="79">
        <v>549</v>
      </c>
      <c r="M529" s="178"/>
      <c r="N529" s="178"/>
    </row>
    <row r="530" spans="1:14" s="7" customFormat="1" ht="15" customHeight="1" x14ac:dyDescent="0.15">
      <c r="A530" s="255"/>
      <c r="B530" s="255"/>
      <c r="C530" s="219"/>
      <c r="D530" s="80">
        <f>+D529/D521*100</f>
        <v>8.635097493036211</v>
      </c>
      <c r="E530" s="80">
        <f>+E529/D521*100</f>
        <v>5.1996285979572887</v>
      </c>
      <c r="F530" s="80">
        <f>+F529/D521*100</f>
        <v>50.882079851439187</v>
      </c>
      <c r="G530" s="80">
        <f>+G529/D521*100</f>
        <v>7.0566388115134631</v>
      </c>
      <c r="H530" s="80">
        <f>+H529/D521*100</f>
        <v>20.148560817084494</v>
      </c>
      <c r="I530" s="80">
        <f>+I529/D521*100</f>
        <v>5.8495821727019495</v>
      </c>
      <c r="J530" s="80">
        <f>+J529/D521*100</f>
        <v>30.733519034354689</v>
      </c>
      <c r="K530" s="80">
        <f>+K529/D521*100</f>
        <v>18.012999071494892</v>
      </c>
      <c r="L530" s="80">
        <f>+L529/D521*100</f>
        <v>50.974930362116986</v>
      </c>
      <c r="M530" s="178"/>
      <c r="N530" s="178"/>
    </row>
    <row r="531" spans="1:14" s="7" customFormat="1" ht="15" customHeight="1" x14ac:dyDescent="0.15">
      <c r="A531" s="255"/>
      <c r="B531" s="255"/>
      <c r="C531" s="210" t="s">
        <v>57</v>
      </c>
      <c r="D531" s="79">
        <v>132</v>
      </c>
      <c r="E531" s="79">
        <v>71</v>
      </c>
      <c r="F531" s="79">
        <v>634</v>
      </c>
      <c r="G531" s="79">
        <v>93</v>
      </c>
      <c r="H531" s="79">
        <v>219</v>
      </c>
      <c r="I531" s="79">
        <v>58</v>
      </c>
      <c r="J531" s="79">
        <v>362</v>
      </c>
      <c r="K531" s="79">
        <v>259</v>
      </c>
      <c r="L531" s="79">
        <v>692</v>
      </c>
      <c r="M531" s="178"/>
      <c r="N531" s="178"/>
    </row>
    <row r="532" spans="1:14" s="7" customFormat="1" ht="15" customHeight="1" x14ac:dyDescent="0.15">
      <c r="A532" s="255"/>
      <c r="B532" s="255"/>
      <c r="C532" s="219"/>
      <c r="D532" s="80">
        <f>+D531/D523*100</f>
        <v>10.130468150422104</v>
      </c>
      <c r="E532" s="80">
        <f>+E531/D523*100</f>
        <v>5.4489639293937069</v>
      </c>
      <c r="F532" s="80">
        <f>+F531/D523*100</f>
        <v>48.656945510360707</v>
      </c>
      <c r="G532" s="80">
        <f>+G531/D523*100</f>
        <v>7.1373752877973899</v>
      </c>
      <c r="H532" s="80">
        <f>+H531/D523*100</f>
        <v>16.807367613200309</v>
      </c>
      <c r="I532" s="80">
        <f>+I531/D523*100</f>
        <v>4.451266308518802</v>
      </c>
      <c r="J532" s="80">
        <f>+J531/D523*100</f>
        <v>27.782041442824251</v>
      </c>
      <c r="K532" s="80">
        <f>+K531/D523*100</f>
        <v>19.87720644666155</v>
      </c>
      <c r="L532" s="80">
        <f>+L531/D523*100</f>
        <v>53.108211818879511</v>
      </c>
      <c r="M532" s="178"/>
      <c r="N532" s="178"/>
    </row>
    <row r="533" spans="1:14" s="8" customFormat="1" ht="84" customHeight="1" x14ac:dyDescent="0.15">
      <c r="A533" s="255"/>
      <c r="B533" s="255"/>
      <c r="C533" s="63" t="s">
        <v>42</v>
      </c>
      <c r="D533" s="27" t="s">
        <v>62</v>
      </c>
      <c r="E533" s="27" t="s">
        <v>77</v>
      </c>
      <c r="F533" s="27" t="s">
        <v>66</v>
      </c>
      <c r="G533" s="27" t="s">
        <v>99</v>
      </c>
      <c r="H533" s="27" t="s">
        <v>78</v>
      </c>
      <c r="I533" s="27" t="s">
        <v>69</v>
      </c>
      <c r="J533" s="40"/>
      <c r="K533" s="177"/>
      <c r="L533" s="177"/>
      <c r="M533" s="185"/>
      <c r="N533" s="185"/>
    </row>
    <row r="534" spans="1:14" s="8" customFormat="1" ht="15" customHeight="1" x14ac:dyDescent="0.15">
      <c r="A534" s="255"/>
      <c r="B534" s="255"/>
      <c r="C534" s="210" t="s">
        <v>267</v>
      </c>
      <c r="D534" s="79">
        <v>191</v>
      </c>
      <c r="E534" s="79">
        <v>249</v>
      </c>
      <c r="F534" s="79">
        <v>143</v>
      </c>
      <c r="G534" s="79">
        <v>18</v>
      </c>
      <c r="H534" s="79">
        <v>128</v>
      </c>
      <c r="I534" s="79">
        <v>63</v>
      </c>
      <c r="J534" s="121"/>
      <c r="K534" s="32"/>
      <c r="L534" s="32"/>
      <c r="M534" s="185"/>
      <c r="N534" s="185"/>
    </row>
    <row r="535" spans="1:14" s="7" customFormat="1" ht="15" customHeight="1" x14ac:dyDescent="0.15">
      <c r="A535" s="255"/>
      <c r="B535" s="255"/>
      <c r="C535" s="219"/>
      <c r="D535" s="80">
        <f>+D534/D519*100</f>
        <v>15.983263598326362</v>
      </c>
      <c r="E535" s="80">
        <f>+E534/D519*100</f>
        <v>20.83682008368201</v>
      </c>
      <c r="F535" s="80">
        <f>+F534/D519*100</f>
        <v>11.96652719665272</v>
      </c>
      <c r="G535" s="80">
        <f>+G534/D519*100</f>
        <v>1.506276150627615</v>
      </c>
      <c r="H535" s="80">
        <f>+H534/D519*100</f>
        <v>10.711297071129707</v>
      </c>
      <c r="I535" s="80">
        <f>+I534/D519*100</f>
        <v>5.2719665271966525</v>
      </c>
      <c r="J535" s="100"/>
      <c r="K535" s="32"/>
      <c r="L535" s="32"/>
      <c r="M535" s="178"/>
      <c r="N535" s="178"/>
    </row>
    <row r="536" spans="1:14" s="8" customFormat="1" ht="15" customHeight="1" x14ac:dyDescent="0.15">
      <c r="A536" s="255"/>
      <c r="B536" s="255"/>
      <c r="C536" s="210" t="s">
        <v>211</v>
      </c>
      <c r="D536" s="79">
        <v>173</v>
      </c>
      <c r="E536" s="79">
        <v>193</v>
      </c>
      <c r="F536" s="79">
        <v>142</v>
      </c>
      <c r="G536" s="79">
        <v>13</v>
      </c>
      <c r="H536" s="79">
        <v>101</v>
      </c>
      <c r="I536" s="79">
        <v>37</v>
      </c>
      <c r="J536" s="121"/>
      <c r="K536" s="32"/>
      <c r="L536" s="32"/>
      <c r="M536" s="185"/>
      <c r="N536" s="185"/>
    </row>
    <row r="537" spans="1:14" s="7" customFormat="1" ht="15" customHeight="1" x14ac:dyDescent="0.15">
      <c r="A537" s="255"/>
      <c r="B537" s="255"/>
      <c r="C537" s="219"/>
      <c r="D537" s="80">
        <f>+D536/D521*100</f>
        <v>16.06313834726091</v>
      </c>
      <c r="E537" s="80">
        <f>+E536/D521*100</f>
        <v>17.920148560817083</v>
      </c>
      <c r="F537" s="80">
        <f>+F536/D521*100</f>
        <v>13.184772516248838</v>
      </c>
      <c r="G537" s="80">
        <f>+G536/D521*100</f>
        <v>1.2070566388115136</v>
      </c>
      <c r="H537" s="80">
        <f>+H536/D521*100</f>
        <v>9.3779015784586814</v>
      </c>
      <c r="I537" s="80">
        <f>+I536/D521*100</f>
        <v>3.4354688950789227</v>
      </c>
      <c r="J537" s="100"/>
      <c r="K537" s="32"/>
      <c r="L537" s="32"/>
      <c r="M537" s="178"/>
      <c r="N537" s="178"/>
    </row>
    <row r="538" spans="1:14" s="8" customFormat="1" ht="15" customHeight="1" x14ac:dyDescent="0.15">
      <c r="A538" s="255"/>
      <c r="B538" s="255"/>
      <c r="C538" s="210" t="s">
        <v>57</v>
      </c>
      <c r="D538" s="79">
        <v>224</v>
      </c>
      <c r="E538" s="79">
        <v>209</v>
      </c>
      <c r="F538" s="79">
        <v>118</v>
      </c>
      <c r="G538" s="79">
        <v>13</v>
      </c>
      <c r="H538" s="79">
        <v>177</v>
      </c>
      <c r="I538" s="79">
        <v>34</v>
      </c>
      <c r="J538" s="121"/>
      <c r="K538" s="32"/>
      <c r="L538" s="32"/>
      <c r="M538" s="185"/>
      <c r="N538" s="185"/>
    </row>
    <row r="539" spans="1:14" s="7" customFormat="1" ht="15" customHeight="1" x14ac:dyDescent="0.15">
      <c r="A539" s="255"/>
      <c r="B539" s="255"/>
      <c r="C539" s="219"/>
      <c r="D539" s="80">
        <f>+D538/D523*100</f>
        <v>17.191097467382964</v>
      </c>
      <c r="E539" s="80">
        <f>+E538/D523*100</f>
        <v>16.039907904834998</v>
      </c>
      <c r="F539" s="80">
        <f>+F538/D523*100</f>
        <v>9.0560245587106678</v>
      </c>
      <c r="G539" s="80">
        <f>+G538/D523*100</f>
        <v>0.9976976208749041</v>
      </c>
      <c r="H539" s="80">
        <f>+H538/D523*100</f>
        <v>13.584036838066002</v>
      </c>
      <c r="I539" s="80">
        <f>+I538/D523*100</f>
        <v>2.6093630084420569</v>
      </c>
      <c r="J539" s="100"/>
      <c r="K539" s="32"/>
      <c r="L539" s="32"/>
      <c r="M539" s="178"/>
      <c r="N539" s="178"/>
    </row>
    <row r="540" spans="1:14" s="7" customFormat="1" ht="21" customHeight="1" x14ac:dyDescent="0.15">
      <c r="A540" s="32"/>
      <c r="B540" s="193" t="s">
        <v>324</v>
      </c>
      <c r="C540" s="193"/>
      <c r="D540" s="193"/>
      <c r="E540" s="193"/>
      <c r="F540" s="193"/>
      <c r="G540" s="193"/>
      <c r="H540" s="193"/>
      <c r="I540" s="193"/>
      <c r="J540" s="193"/>
      <c r="K540" s="193"/>
      <c r="L540" s="193"/>
      <c r="M540" s="178"/>
      <c r="N540" s="178"/>
    </row>
    <row r="541" spans="1:14" s="7" customFormat="1" ht="22.5" customHeight="1" x14ac:dyDescent="0.15">
      <c r="A541" s="41"/>
      <c r="B541" s="61"/>
      <c r="C541" s="74"/>
      <c r="D541" s="74"/>
      <c r="E541" s="74"/>
      <c r="F541" s="74"/>
      <c r="G541" s="74"/>
      <c r="H541" s="74"/>
      <c r="I541" s="74"/>
      <c r="J541" s="74"/>
      <c r="K541" s="74"/>
      <c r="L541" s="178"/>
      <c r="M541" s="178"/>
      <c r="N541" s="178"/>
    </row>
    <row r="542" spans="1:14" s="3" customFormat="1" ht="63" customHeight="1" x14ac:dyDescent="0.15">
      <c r="A542" s="190" t="s">
        <v>354</v>
      </c>
      <c r="B542" s="191"/>
      <c r="C542" s="63" t="s">
        <v>42</v>
      </c>
      <c r="D542" s="27" t="s">
        <v>9</v>
      </c>
      <c r="E542" s="27" t="s">
        <v>91</v>
      </c>
      <c r="F542" s="27" t="s">
        <v>93</v>
      </c>
      <c r="G542" s="27" t="s">
        <v>79</v>
      </c>
      <c r="H542" s="27" t="s">
        <v>64</v>
      </c>
      <c r="I542" s="27" t="s">
        <v>94</v>
      </c>
      <c r="J542" s="27" t="s">
        <v>81</v>
      </c>
      <c r="K542" s="27" t="s">
        <v>82</v>
      </c>
      <c r="L542" s="27" t="s">
        <v>58</v>
      </c>
      <c r="M542" s="150"/>
      <c r="N542" s="150"/>
    </row>
    <row r="543" spans="1:14" s="3" customFormat="1" ht="15" customHeight="1" x14ac:dyDescent="0.15">
      <c r="A543" s="255" t="s">
        <v>47</v>
      </c>
      <c r="B543" s="255" t="s">
        <v>241</v>
      </c>
      <c r="C543" s="210" t="s">
        <v>267</v>
      </c>
      <c r="D543" s="79">
        <v>34</v>
      </c>
      <c r="E543" s="79">
        <v>48</v>
      </c>
      <c r="F543" s="79">
        <v>36</v>
      </c>
      <c r="G543" s="79">
        <v>26</v>
      </c>
      <c r="H543" s="79">
        <v>11</v>
      </c>
      <c r="I543" s="79">
        <v>18</v>
      </c>
      <c r="J543" s="79">
        <v>16</v>
      </c>
      <c r="K543" s="79">
        <v>65</v>
      </c>
      <c r="L543" s="79">
        <v>94</v>
      </c>
      <c r="M543" s="150"/>
      <c r="N543" s="150"/>
    </row>
    <row r="544" spans="1:14" s="3" customFormat="1" ht="15" customHeight="1" x14ac:dyDescent="0.15">
      <c r="A544" s="255"/>
      <c r="B544" s="255"/>
      <c r="C544" s="219"/>
      <c r="D544" s="80">
        <f>D543/E519*100</f>
        <v>16.267942583732058</v>
      </c>
      <c r="E544" s="80">
        <f>E543/E519*100</f>
        <v>22.966507177033492</v>
      </c>
      <c r="F544" s="80">
        <f>F543/E519*100</f>
        <v>17.224880382775119</v>
      </c>
      <c r="G544" s="80">
        <f>G543/E519*100</f>
        <v>12.440191387559809</v>
      </c>
      <c r="H544" s="80">
        <f>H543/E519*100</f>
        <v>5.2631578947368416</v>
      </c>
      <c r="I544" s="80">
        <f>I543/E519*100</f>
        <v>8.6124401913875595</v>
      </c>
      <c r="J544" s="80">
        <f>J543/E519*100</f>
        <v>7.6555023923444976</v>
      </c>
      <c r="K544" s="80">
        <f>K543/E519*100</f>
        <v>31.100478468899524</v>
      </c>
      <c r="L544" s="80">
        <f>L543/E519*100</f>
        <v>44.976076555023923</v>
      </c>
      <c r="M544" s="150"/>
      <c r="N544" s="150"/>
    </row>
    <row r="545" spans="1:14" s="3" customFormat="1" ht="15" customHeight="1" x14ac:dyDescent="0.15">
      <c r="A545" s="255"/>
      <c r="B545" s="255"/>
      <c r="C545" s="210" t="s">
        <v>211</v>
      </c>
      <c r="D545" s="79">
        <v>37</v>
      </c>
      <c r="E545" s="79">
        <v>57</v>
      </c>
      <c r="F545" s="79">
        <v>34</v>
      </c>
      <c r="G545" s="79">
        <v>39</v>
      </c>
      <c r="H545" s="79">
        <v>6</v>
      </c>
      <c r="I545" s="79">
        <v>17</v>
      </c>
      <c r="J545" s="79">
        <v>25</v>
      </c>
      <c r="K545" s="79">
        <v>60</v>
      </c>
      <c r="L545" s="79">
        <v>108</v>
      </c>
      <c r="M545" s="150"/>
      <c r="N545" s="150"/>
    </row>
    <row r="546" spans="1:14" s="3" customFormat="1" ht="15" customHeight="1" x14ac:dyDescent="0.15">
      <c r="A546" s="255"/>
      <c r="B546" s="255"/>
      <c r="C546" s="219"/>
      <c r="D546" s="80">
        <f>D545/E521*100</f>
        <v>15.948275862068966</v>
      </c>
      <c r="E546" s="80">
        <f>E545/E521*100</f>
        <v>24.568965517241377</v>
      </c>
      <c r="F546" s="80">
        <f>F545/E521*100</f>
        <v>14.655172413793101</v>
      </c>
      <c r="G546" s="80">
        <f>G545/E521*100</f>
        <v>16.810344827586206</v>
      </c>
      <c r="H546" s="80">
        <f>H545/E521*100</f>
        <v>2.5862068965517242</v>
      </c>
      <c r="I546" s="80">
        <f>I545/E521*100</f>
        <v>7.3275862068965507</v>
      </c>
      <c r="J546" s="80">
        <f>J545/E521*100</f>
        <v>10.775862068965516</v>
      </c>
      <c r="K546" s="80">
        <f>K545/E521*100</f>
        <v>25.862068965517242</v>
      </c>
      <c r="L546" s="80">
        <f>L545/E521*100</f>
        <v>46.551724137931032</v>
      </c>
      <c r="M546" s="150"/>
      <c r="N546" s="150"/>
    </row>
    <row r="547" spans="1:14" s="3" customFormat="1" ht="15" customHeight="1" x14ac:dyDescent="0.15">
      <c r="A547" s="255"/>
      <c r="B547" s="255"/>
      <c r="C547" s="210" t="s">
        <v>57</v>
      </c>
      <c r="D547" s="79">
        <v>45</v>
      </c>
      <c r="E547" s="79">
        <v>56</v>
      </c>
      <c r="F547" s="79">
        <v>37</v>
      </c>
      <c r="G547" s="79">
        <v>23</v>
      </c>
      <c r="H547" s="79">
        <v>14</v>
      </c>
      <c r="I547" s="79">
        <v>19</v>
      </c>
      <c r="J547" s="79">
        <v>20</v>
      </c>
      <c r="K547" s="79">
        <v>49</v>
      </c>
      <c r="L547" s="79">
        <v>88</v>
      </c>
      <c r="M547" s="150"/>
      <c r="N547" s="150"/>
    </row>
    <row r="548" spans="1:14" s="3" customFormat="1" ht="15" customHeight="1" x14ac:dyDescent="0.15">
      <c r="A548" s="255"/>
      <c r="B548" s="255"/>
      <c r="C548" s="219"/>
      <c r="D548" s="80">
        <f>D547/E523*100</f>
        <v>21.951219512195124</v>
      </c>
      <c r="E548" s="80">
        <f>E547/E523*100</f>
        <v>27.31707317073171</v>
      </c>
      <c r="F548" s="80">
        <f>F547/E523*100</f>
        <v>18.048780487804876</v>
      </c>
      <c r="G548" s="80">
        <f>G547/E523*100</f>
        <v>11.219512195121952</v>
      </c>
      <c r="H548" s="80">
        <f>H547/E523*100</f>
        <v>6.8292682926829276</v>
      </c>
      <c r="I548" s="80">
        <f>I547/E523*100</f>
        <v>9.2682926829268286</v>
      </c>
      <c r="J548" s="80">
        <f>J547/E523*100</f>
        <v>9.7560975609756095</v>
      </c>
      <c r="K548" s="80">
        <f>K547/E523*100</f>
        <v>23.902439024390244</v>
      </c>
      <c r="L548" s="80">
        <f>L547/E523*100</f>
        <v>42.926829268292686</v>
      </c>
      <c r="M548" s="150"/>
      <c r="N548" s="150"/>
    </row>
    <row r="549" spans="1:14" s="8" customFormat="1" ht="84" customHeight="1" x14ac:dyDescent="0.15">
      <c r="A549" s="255"/>
      <c r="B549" s="255"/>
      <c r="C549" s="63" t="s">
        <v>42</v>
      </c>
      <c r="D549" s="27" t="s">
        <v>262</v>
      </c>
      <c r="E549" s="27" t="s">
        <v>96</v>
      </c>
      <c r="F549" s="27" t="s">
        <v>83</v>
      </c>
      <c r="G549" s="27" t="s">
        <v>24</v>
      </c>
      <c r="H549" s="27" t="s">
        <v>72</v>
      </c>
      <c r="I549" s="27" t="s">
        <v>92</v>
      </c>
      <c r="J549" s="40"/>
      <c r="K549" s="155"/>
      <c r="L549" s="177"/>
      <c r="M549" s="185"/>
      <c r="N549" s="185"/>
    </row>
    <row r="550" spans="1:14" s="8" customFormat="1" ht="15" customHeight="1" x14ac:dyDescent="0.15">
      <c r="A550" s="255"/>
      <c r="B550" s="255"/>
      <c r="C550" s="210" t="s">
        <v>267</v>
      </c>
      <c r="D550" s="79">
        <v>116</v>
      </c>
      <c r="E550" s="79">
        <v>6</v>
      </c>
      <c r="F550" s="79">
        <v>26</v>
      </c>
      <c r="G550" s="79">
        <v>7</v>
      </c>
      <c r="H550" s="79">
        <v>16</v>
      </c>
      <c r="I550" s="79">
        <v>23</v>
      </c>
      <c r="J550" s="121"/>
      <c r="K550" s="156"/>
      <c r="L550" s="32"/>
      <c r="M550" s="185"/>
      <c r="N550" s="185"/>
    </row>
    <row r="551" spans="1:14" s="7" customFormat="1" ht="15" customHeight="1" x14ac:dyDescent="0.15">
      <c r="A551" s="255"/>
      <c r="B551" s="255"/>
      <c r="C551" s="219"/>
      <c r="D551" s="80">
        <f>D550/E519*100</f>
        <v>55.502392344497608</v>
      </c>
      <c r="E551" s="80">
        <f>E550/E519*100</f>
        <v>2.8708133971291865</v>
      </c>
      <c r="F551" s="80">
        <f>F550/E519*100</f>
        <v>12.440191387559809</v>
      </c>
      <c r="G551" s="80">
        <f>G550/E519*100</f>
        <v>3.3492822966507179</v>
      </c>
      <c r="H551" s="80">
        <f>H550/E519*100</f>
        <v>7.6555023923444976</v>
      </c>
      <c r="I551" s="80">
        <f>I550/E519*100</f>
        <v>11.004784688995215</v>
      </c>
      <c r="J551" s="100"/>
      <c r="K551" s="156"/>
      <c r="L551" s="32"/>
      <c r="M551" s="178"/>
      <c r="N551" s="178"/>
    </row>
    <row r="552" spans="1:14" s="8" customFormat="1" ht="15" customHeight="1" x14ac:dyDescent="0.15">
      <c r="A552" s="255"/>
      <c r="B552" s="255"/>
      <c r="C552" s="210" t="s">
        <v>211</v>
      </c>
      <c r="D552" s="79">
        <v>130</v>
      </c>
      <c r="E552" s="79">
        <v>3</v>
      </c>
      <c r="F552" s="79">
        <v>18</v>
      </c>
      <c r="G552" s="79">
        <v>4</v>
      </c>
      <c r="H552" s="79">
        <v>20</v>
      </c>
      <c r="I552" s="79">
        <v>24</v>
      </c>
      <c r="J552" s="121"/>
      <c r="K552" s="156"/>
      <c r="L552" s="32"/>
      <c r="M552" s="185"/>
      <c r="N552" s="185"/>
    </row>
    <row r="553" spans="1:14" s="7" customFormat="1" ht="15" customHeight="1" x14ac:dyDescent="0.15">
      <c r="A553" s="255"/>
      <c r="B553" s="255"/>
      <c r="C553" s="219"/>
      <c r="D553" s="80">
        <f>D552/E521*100</f>
        <v>56.034482758620683</v>
      </c>
      <c r="E553" s="80">
        <f>E552/E521*100</f>
        <v>1.2931034482758621</v>
      </c>
      <c r="F553" s="80">
        <f>F552/E521*100</f>
        <v>7.7586206896551726</v>
      </c>
      <c r="G553" s="80">
        <f>G552/E521*100</f>
        <v>1.7241379310344827</v>
      </c>
      <c r="H553" s="80">
        <f>H552/E521*100</f>
        <v>8.6206896551724146</v>
      </c>
      <c r="I553" s="80">
        <f>I552/E521*100</f>
        <v>10.344827586206897</v>
      </c>
      <c r="J553" s="100"/>
      <c r="K553" s="156"/>
      <c r="L553" s="32"/>
      <c r="M553" s="178"/>
      <c r="N553" s="178"/>
    </row>
    <row r="554" spans="1:14" s="8" customFormat="1" ht="15" customHeight="1" x14ac:dyDescent="0.15">
      <c r="A554" s="255"/>
      <c r="B554" s="255"/>
      <c r="C554" s="210" t="s">
        <v>57</v>
      </c>
      <c r="D554" s="79">
        <v>130</v>
      </c>
      <c r="E554" s="79">
        <v>1</v>
      </c>
      <c r="F554" s="79">
        <v>29</v>
      </c>
      <c r="G554" s="79">
        <v>3</v>
      </c>
      <c r="H554" s="79">
        <v>10</v>
      </c>
      <c r="I554" s="79">
        <v>19</v>
      </c>
      <c r="J554" s="121"/>
      <c r="K554" s="156"/>
      <c r="L554" s="32"/>
      <c r="M554" s="185"/>
      <c r="N554" s="185"/>
    </row>
    <row r="555" spans="1:14" s="7" customFormat="1" ht="15" customHeight="1" x14ac:dyDescent="0.15">
      <c r="A555" s="255"/>
      <c r="B555" s="255"/>
      <c r="C555" s="219"/>
      <c r="D555" s="80">
        <f>D554/E523*100</f>
        <v>63.414634146341463</v>
      </c>
      <c r="E555" s="80">
        <f>E554/E523*100</f>
        <v>0.48780487804878048</v>
      </c>
      <c r="F555" s="80">
        <f>F554/E523*100</f>
        <v>14.146341463414632</v>
      </c>
      <c r="G555" s="80">
        <f>G554/E523*100</f>
        <v>1.4634146341463417</v>
      </c>
      <c r="H555" s="80">
        <f>H554/E523*100</f>
        <v>4.8780487804878048</v>
      </c>
      <c r="I555" s="80">
        <f>I554/E523*100</f>
        <v>9.2682926829268286</v>
      </c>
      <c r="J555" s="100"/>
      <c r="K555" s="156"/>
      <c r="L555" s="32"/>
      <c r="M555" s="178"/>
      <c r="N555" s="178"/>
    </row>
    <row r="556" spans="1:14" s="7" customFormat="1" ht="21" customHeight="1" x14ac:dyDescent="0.15">
      <c r="A556" s="32"/>
      <c r="B556" s="205" t="s">
        <v>67</v>
      </c>
      <c r="C556" s="205"/>
      <c r="D556" s="205"/>
      <c r="E556" s="205"/>
      <c r="F556" s="205"/>
      <c r="G556" s="205"/>
      <c r="H556" s="205"/>
      <c r="I556" s="205"/>
      <c r="J556" s="205"/>
      <c r="K556" s="205"/>
      <c r="L556" s="205"/>
      <c r="M556" s="178"/>
      <c r="N556" s="178"/>
    </row>
    <row r="557" spans="1:14" s="7" customFormat="1" ht="22.5" customHeight="1" x14ac:dyDescent="0.15">
      <c r="A557" s="32"/>
      <c r="B557" s="62"/>
      <c r="C557" s="62"/>
      <c r="D557" s="62"/>
      <c r="E557" s="62"/>
      <c r="F557" s="62"/>
      <c r="G557" s="62"/>
      <c r="H557" s="62"/>
      <c r="I557" s="62"/>
      <c r="J557" s="62"/>
      <c r="K557" s="62"/>
      <c r="L557" s="62"/>
      <c r="M557" s="178"/>
      <c r="N557" s="178"/>
    </row>
    <row r="558" spans="1:14" s="3" customFormat="1" ht="15" customHeight="1" x14ac:dyDescent="0.15">
      <c r="A558" s="206" t="s">
        <v>85</v>
      </c>
      <c r="B558" s="207"/>
      <c r="C558" s="210" t="s">
        <v>42</v>
      </c>
      <c r="D558" s="12">
        <v>1</v>
      </c>
      <c r="E558" s="12">
        <v>2</v>
      </c>
      <c r="F558" s="12">
        <v>3</v>
      </c>
      <c r="G558" s="12">
        <v>4</v>
      </c>
      <c r="H558" s="12">
        <v>5</v>
      </c>
      <c r="I558" s="212" t="s">
        <v>23</v>
      </c>
      <c r="J558" s="142" t="s">
        <v>4</v>
      </c>
      <c r="K558" s="12">
        <v>3</v>
      </c>
      <c r="L558" s="12" t="s">
        <v>7</v>
      </c>
      <c r="M558" s="150"/>
      <c r="N558" s="150"/>
    </row>
    <row r="559" spans="1:14" s="3" customFormat="1" ht="32.1" customHeight="1" x14ac:dyDescent="0.15">
      <c r="A559" s="208"/>
      <c r="B559" s="209"/>
      <c r="C559" s="219"/>
      <c r="D559" s="48" t="s">
        <v>14</v>
      </c>
      <c r="E559" s="48" t="s">
        <v>10</v>
      </c>
      <c r="F559" s="48" t="s">
        <v>29</v>
      </c>
      <c r="G559" s="48" t="s">
        <v>11</v>
      </c>
      <c r="H559" s="48" t="s">
        <v>135</v>
      </c>
      <c r="I559" s="213"/>
      <c r="J559" s="43" t="s">
        <v>25</v>
      </c>
      <c r="K559" s="48" t="s">
        <v>29</v>
      </c>
      <c r="L559" s="48" t="s">
        <v>16</v>
      </c>
      <c r="M559" s="150"/>
      <c r="N559" s="150"/>
    </row>
    <row r="560" spans="1:14" s="3" customFormat="1" ht="15" customHeight="1" x14ac:dyDescent="0.15">
      <c r="A560" s="294" t="s">
        <v>234</v>
      </c>
      <c r="B560" s="293" t="s">
        <v>339</v>
      </c>
      <c r="C560" s="210" t="s">
        <v>267</v>
      </c>
      <c r="D560" s="79">
        <v>159</v>
      </c>
      <c r="E560" s="79">
        <v>400</v>
      </c>
      <c r="F560" s="79">
        <v>849</v>
      </c>
      <c r="G560" s="93">
        <v>215</v>
      </c>
      <c r="H560" s="79">
        <v>223</v>
      </c>
      <c r="I560" s="133">
        <v>37</v>
      </c>
      <c r="J560" s="97">
        <f t="shared" ref="J560:J565" si="182">+D560+E560</f>
        <v>559</v>
      </c>
      <c r="K560" s="79">
        <f t="shared" ref="K560:K565" si="183">+F560</f>
        <v>849</v>
      </c>
      <c r="L560" s="79">
        <f t="shared" ref="L560:L565" si="184">+G560+H560</f>
        <v>438</v>
      </c>
      <c r="M560" s="150"/>
      <c r="N560" s="150"/>
    </row>
    <row r="561" spans="1:14" s="3" customFormat="1" ht="15" customHeight="1" x14ac:dyDescent="0.15">
      <c r="A561" s="294"/>
      <c r="B561" s="293"/>
      <c r="C561" s="219"/>
      <c r="D561" s="80">
        <f t="shared" ref="D561:I561" si="185">+D560/SUM($D560:$I560)*100</f>
        <v>8.4439723844928309</v>
      </c>
      <c r="E561" s="80">
        <f t="shared" si="185"/>
        <v>21.242697822623473</v>
      </c>
      <c r="F561" s="80">
        <f t="shared" si="185"/>
        <v>45.087626128518323</v>
      </c>
      <c r="G561" s="115">
        <f t="shared" si="185"/>
        <v>11.417950079660116</v>
      </c>
      <c r="H561" s="80">
        <f t="shared" si="185"/>
        <v>11.842804036112586</v>
      </c>
      <c r="I561" s="134">
        <f t="shared" si="185"/>
        <v>1.9649495485926711</v>
      </c>
      <c r="J561" s="145">
        <f t="shared" si="182"/>
        <v>29.686670207116304</v>
      </c>
      <c r="K561" s="80">
        <f t="shared" si="183"/>
        <v>45.087626128518323</v>
      </c>
      <c r="L561" s="80">
        <f t="shared" si="184"/>
        <v>23.260754115772702</v>
      </c>
      <c r="M561" s="150"/>
      <c r="N561" s="150"/>
    </row>
    <row r="562" spans="1:14" s="9" customFormat="1" ht="15" customHeight="1" x14ac:dyDescent="0.15">
      <c r="A562" s="294"/>
      <c r="B562" s="293"/>
      <c r="C562" s="210" t="s">
        <v>211</v>
      </c>
      <c r="D562" s="79">
        <v>146</v>
      </c>
      <c r="E562" s="79">
        <v>405</v>
      </c>
      <c r="F562" s="79">
        <v>818</v>
      </c>
      <c r="G562" s="93">
        <v>254</v>
      </c>
      <c r="H562" s="79">
        <v>210</v>
      </c>
      <c r="I562" s="133">
        <v>132</v>
      </c>
      <c r="J562" s="97">
        <f t="shared" si="182"/>
        <v>551</v>
      </c>
      <c r="K562" s="79">
        <f t="shared" si="183"/>
        <v>818</v>
      </c>
      <c r="L562" s="79">
        <f t="shared" si="184"/>
        <v>464</v>
      </c>
      <c r="M562" s="157"/>
      <c r="N562" s="157"/>
    </row>
    <row r="563" spans="1:14" s="3" customFormat="1" ht="15" customHeight="1" x14ac:dyDescent="0.15">
      <c r="A563" s="294"/>
      <c r="B563" s="293"/>
      <c r="C563" s="219"/>
      <c r="D563" s="80">
        <f t="shared" ref="D563:I563" si="186">+D562/SUM($D562:$I562)*100</f>
        <v>7.4300254452926211</v>
      </c>
      <c r="E563" s="80">
        <f t="shared" si="186"/>
        <v>20.610687022900763</v>
      </c>
      <c r="F563" s="80">
        <f t="shared" si="186"/>
        <v>41.628498727735369</v>
      </c>
      <c r="G563" s="115">
        <f t="shared" si="186"/>
        <v>12.92620865139949</v>
      </c>
      <c r="H563" s="80">
        <f t="shared" si="186"/>
        <v>10.687022900763358</v>
      </c>
      <c r="I563" s="134">
        <f t="shared" si="186"/>
        <v>6.7175572519083975</v>
      </c>
      <c r="J563" s="145">
        <f t="shared" si="182"/>
        <v>28.040712468193384</v>
      </c>
      <c r="K563" s="80">
        <f t="shared" si="183"/>
        <v>41.628498727735369</v>
      </c>
      <c r="L563" s="80">
        <f t="shared" si="184"/>
        <v>23.613231552162848</v>
      </c>
      <c r="M563" s="150"/>
      <c r="N563" s="150"/>
    </row>
    <row r="564" spans="1:14" s="9" customFormat="1" ht="15" customHeight="1" x14ac:dyDescent="0.15">
      <c r="A564" s="294"/>
      <c r="B564" s="293"/>
      <c r="C564" s="210" t="s">
        <v>57</v>
      </c>
      <c r="D564" s="79">
        <v>128</v>
      </c>
      <c r="E564" s="79">
        <v>447</v>
      </c>
      <c r="F564" s="79">
        <v>867</v>
      </c>
      <c r="G564" s="93">
        <v>270</v>
      </c>
      <c r="H564" s="79">
        <v>211</v>
      </c>
      <c r="I564" s="133">
        <v>134</v>
      </c>
      <c r="J564" s="97">
        <f t="shared" si="182"/>
        <v>575</v>
      </c>
      <c r="K564" s="79">
        <f t="shared" si="183"/>
        <v>867</v>
      </c>
      <c r="L564" s="79">
        <f t="shared" si="184"/>
        <v>481</v>
      </c>
      <c r="M564" s="157"/>
      <c r="N564" s="157"/>
    </row>
    <row r="565" spans="1:14" s="3" customFormat="1" ht="15" customHeight="1" x14ac:dyDescent="0.15">
      <c r="A565" s="294"/>
      <c r="B565" s="293"/>
      <c r="C565" s="219"/>
      <c r="D565" s="80">
        <f t="shared" ref="D565:I565" si="187">+D564/SUM($D564:$I564)*100</f>
        <v>6.2226543509965966</v>
      </c>
      <c r="E565" s="80">
        <f t="shared" si="187"/>
        <v>21.730675741370927</v>
      </c>
      <c r="F565" s="80">
        <f t="shared" si="187"/>
        <v>42.148760330578511</v>
      </c>
      <c r="G565" s="115">
        <f t="shared" si="187"/>
        <v>13.125911521633446</v>
      </c>
      <c r="H565" s="80">
        <f t="shared" si="187"/>
        <v>10.257656781720954</v>
      </c>
      <c r="I565" s="134">
        <f t="shared" si="187"/>
        <v>6.5143412736995625</v>
      </c>
      <c r="J565" s="145">
        <f t="shared" si="182"/>
        <v>27.953330092367523</v>
      </c>
      <c r="K565" s="80">
        <f t="shared" si="183"/>
        <v>42.148760330578511</v>
      </c>
      <c r="L565" s="80">
        <f t="shared" si="184"/>
        <v>23.383568303354402</v>
      </c>
      <c r="M565" s="150"/>
      <c r="N565" s="150"/>
    </row>
    <row r="566" spans="1:14" s="3" customFormat="1" ht="22.5" customHeight="1" x14ac:dyDescent="0.15">
      <c r="A566" s="14"/>
      <c r="B566" s="44"/>
      <c r="C566" s="14"/>
      <c r="D566" s="81"/>
      <c r="E566" s="81"/>
      <c r="F566" s="81"/>
      <c r="G566" s="81"/>
      <c r="H566" s="81"/>
      <c r="I566" s="81"/>
      <c r="J566" s="81"/>
      <c r="K566" s="81"/>
      <c r="L566" s="81"/>
      <c r="M566" s="150"/>
      <c r="N566" s="150"/>
    </row>
    <row r="567" spans="1:14" s="3" customFormat="1" ht="32.1" customHeight="1" x14ac:dyDescent="0.15">
      <c r="A567" s="194" t="s">
        <v>85</v>
      </c>
      <c r="B567" s="195"/>
      <c r="C567" s="63" t="s">
        <v>42</v>
      </c>
      <c r="D567" s="46" t="s">
        <v>43</v>
      </c>
      <c r="E567" s="46" t="s">
        <v>39</v>
      </c>
      <c r="F567" s="46" t="s">
        <v>29</v>
      </c>
      <c r="G567" s="35" t="s">
        <v>23</v>
      </c>
      <c r="H567" s="118"/>
      <c r="I567" s="118"/>
      <c r="J567" s="118"/>
      <c r="K567" s="118"/>
      <c r="L567" s="118"/>
      <c r="M567" s="150"/>
      <c r="N567" s="150"/>
    </row>
    <row r="568" spans="1:14" s="8" customFormat="1" ht="15" customHeight="1" x14ac:dyDescent="0.15">
      <c r="A568" s="247" t="s">
        <v>340</v>
      </c>
      <c r="B568" s="240" t="s">
        <v>295</v>
      </c>
      <c r="C568" s="210" t="s">
        <v>267</v>
      </c>
      <c r="D568" s="79">
        <v>74</v>
      </c>
      <c r="E568" s="79">
        <v>1239</v>
      </c>
      <c r="F568" s="79">
        <v>549</v>
      </c>
      <c r="G568" s="93">
        <v>21</v>
      </c>
      <c r="H568" s="135"/>
      <c r="I568" s="135"/>
      <c r="J568" s="135"/>
      <c r="K568" s="135"/>
      <c r="L568" s="135"/>
      <c r="M568" s="185"/>
      <c r="N568" s="185"/>
    </row>
    <row r="569" spans="1:14" s="7" customFormat="1" ht="15" customHeight="1" x14ac:dyDescent="0.15">
      <c r="A569" s="248"/>
      <c r="B569" s="240"/>
      <c r="C569" s="219"/>
      <c r="D569" s="80">
        <f>+D568/SUM($D568:$G568)*100</f>
        <v>3.9298990971853422</v>
      </c>
      <c r="E569" s="80">
        <f>+E568/SUM($D568:$G568)*100</f>
        <v>65.79925650557621</v>
      </c>
      <c r="F569" s="80">
        <f>+F568/SUM($D568:$G568)*100</f>
        <v>29.155602761550721</v>
      </c>
      <c r="G569" s="80">
        <f>+G568/SUM($D568:$G568)*100</f>
        <v>1.1152416356877324</v>
      </c>
      <c r="H569" s="118"/>
      <c r="I569" s="118"/>
      <c r="J569" s="81"/>
      <c r="K569" s="81"/>
      <c r="L569" s="81"/>
      <c r="M569" s="178"/>
      <c r="N569" s="178"/>
    </row>
    <row r="570" spans="1:14" s="8" customFormat="1" ht="15" customHeight="1" x14ac:dyDescent="0.15">
      <c r="A570" s="248"/>
      <c r="B570" s="240"/>
      <c r="C570" s="210" t="s">
        <v>211</v>
      </c>
      <c r="D570" s="79">
        <v>80</v>
      </c>
      <c r="E570" s="79">
        <v>1204</v>
      </c>
      <c r="F570" s="79">
        <v>573</v>
      </c>
      <c r="G570" s="93">
        <v>108</v>
      </c>
      <c r="H570" s="135"/>
      <c r="I570" s="135"/>
      <c r="J570" s="135"/>
      <c r="K570" s="135"/>
      <c r="L570" s="135"/>
      <c r="M570" s="185"/>
      <c r="N570" s="185"/>
    </row>
    <row r="571" spans="1:14" s="7" customFormat="1" ht="15" customHeight="1" x14ac:dyDescent="0.15">
      <c r="A571" s="248"/>
      <c r="B571" s="240"/>
      <c r="C571" s="219"/>
      <c r="D571" s="80">
        <f>+D570/SUM($D570:$G570)*100</f>
        <v>4.0712468193384224</v>
      </c>
      <c r="E571" s="80">
        <f>+E570/SUM($D570:$G570)*100</f>
        <v>61.272264631043264</v>
      </c>
      <c r="F571" s="80">
        <f>+F570/SUM($D570:$G570)*100</f>
        <v>29.16030534351145</v>
      </c>
      <c r="G571" s="80">
        <f>+G570/SUM($D570:$G570)*100</f>
        <v>5.4961832061068705</v>
      </c>
      <c r="H571" s="118"/>
      <c r="I571" s="118"/>
      <c r="J571" s="81"/>
      <c r="K571" s="81"/>
      <c r="L571" s="81"/>
      <c r="M571" s="178"/>
      <c r="N571" s="178"/>
    </row>
    <row r="572" spans="1:14" s="8" customFormat="1" ht="15" customHeight="1" x14ac:dyDescent="0.15">
      <c r="A572" s="248"/>
      <c r="B572" s="240"/>
      <c r="C572" s="210" t="s">
        <v>57</v>
      </c>
      <c r="D572" s="79">
        <v>103</v>
      </c>
      <c r="E572" s="79">
        <v>1213</v>
      </c>
      <c r="F572" s="79">
        <v>668</v>
      </c>
      <c r="G572" s="93">
        <v>73</v>
      </c>
      <c r="H572" s="135"/>
      <c r="I572" s="135"/>
      <c r="J572" s="135"/>
      <c r="K572" s="135"/>
      <c r="L572" s="135"/>
      <c r="M572" s="185"/>
      <c r="N572" s="185"/>
    </row>
    <row r="573" spans="1:14" s="7" customFormat="1" ht="15" customHeight="1" x14ac:dyDescent="0.15">
      <c r="A573" s="248"/>
      <c r="B573" s="240"/>
      <c r="C573" s="219"/>
      <c r="D573" s="80">
        <f>+D572/SUM($D572:$G572)*100</f>
        <v>5.0072921730675741</v>
      </c>
      <c r="E573" s="80">
        <f>+E572/SUM($D572:$G572)*100</f>
        <v>58.969372873116185</v>
      </c>
      <c r="F573" s="80">
        <f>+F572/SUM($D572:$G572)*100</f>
        <v>32.474477394263488</v>
      </c>
      <c r="G573" s="80">
        <f>+G572/SUM($D572:$G572)*100</f>
        <v>3.5488575595527467</v>
      </c>
      <c r="H573" s="118"/>
      <c r="I573" s="118"/>
      <c r="J573" s="81"/>
      <c r="K573" s="81"/>
      <c r="L573" s="81"/>
      <c r="M573" s="178"/>
      <c r="N573" s="178"/>
    </row>
    <row r="574" spans="1:14" s="7" customFormat="1" ht="22.5" customHeight="1" x14ac:dyDescent="0.15">
      <c r="A574" s="21"/>
      <c r="B574" s="50"/>
      <c r="C574" s="64"/>
      <c r="D574" s="64"/>
      <c r="E574" s="64"/>
      <c r="F574" s="64"/>
      <c r="G574" s="64"/>
      <c r="H574" s="64"/>
      <c r="I574" s="64"/>
      <c r="J574" s="64"/>
      <c r="K574" s="64"/>
      <c r="L574" s="64"/>
      <c r="M574" s="178"/>
      <c r="N574" s="178"/>
    </row>
    <row r="575" spans="1:14" s="3" customFormat="1" ht="15" customHeight="1" x14ac:dyDescent="0.15">
      <c r="A575" s="206" t="s">
        <v>85</v>
      </c>
      <c r="B575" s="207"/>
      <c r="C575" s="210" t="s">
        <v>42</v>
      </c>
      <c r="D575" s="12">
        <v>1</v>
      </c>
      <c r="E575" s="12">
        <v>2</v>
      </c>
      <c r="F575" s="12">
        <v>3</v>
      </c>
      <c r="G575" s="12">
        <v>4</v>
      </c>
      <c r="H575" s="245" t="s">
        <v>23</v>
      </c>
      <c r="I575" s="150"/>
    </row>
    <row r="576" spans="1:14" s="3" customFormat="1" ht="74.25" customHeight="1" x14ac:dyDescent="0.15">
      <c r="A576" s="208"/>
      <c r="B576" s="209"/>
      <c r="C576" s="219"/>
      <c r="D576" s="48" t="s">
        <v>17</v>
      </c>
      <c r="E576" s="48" t="s">
        <v>321</v>
      </c>
      <c r="F576" s="48" t="s">
        <v>342</v>
      </c>
      <c r="G576" s="48" t="s">
        <v>343</v>
      </c>
      <c r="H576" s="254"/>
      <c r="I576" s="150"/>
    </row>
    <row r="577" spans="1:14" s="3" customFormat="1" ht="15" customHeight="1" x14ac:dyDescent="0.15">
      <c r="A577" s="210" t="s">
        <v>151</v>
      </c>
      <c r="B577" s="215" t="s">
        <v>341</v>
      </c>
      <c r="C577" s="210" t="s">
        <v>267</v>
      </c>
      <c r="D577" s="77">
        <v>439</v>
      </c>
      <c r="E577" s="77">
        <v>600</v>
      </c>
      <c r="F577" s="77">
        <v>495</v>
      </c>
      <c r="G577" s="77">
        <v>312</v>
      </c>
      <c r="H577" s="114">
        <v>37</v>
      </c>
      <c r="I577" s="150"/>
    </row>
    <row r="578" spans="1:14" s="3" customFormat="1" ht="15" customHeight="1" x14ac:dyDescent="0.15">
      <c r="A578" s="211"/>
      <c r="B578" s="216"/>
      <c r="C578" s="219"/>
      <c r="D578" s="80">
        <f>+D577/SUM($D577:$H577)*100</f>
        <v>23.31386086032926</v>
      </c>
      <c r="E578" s="80">
        <f>+E577/SUM($D577:$H577)*100</f>
        <v>31.864046733935208</v>
      </c>
      <c r="F578" s="80">
        <f>+F577/SUM($D577:$H577)*100</f>
        <v>26.287838555496545</v>
      </c>
      <c r="G578" s="115">
        <f>+G577/SUM($D577:$H577)*100</f>
        <v>16.569304301646309</v>
      </c>
      <c r="H578" s="80">
        <f>+H577/SUM($D577:$H577)*100</f>
        <v>1.9649495485926711</v>
      </c>
      <c r="I578" s="150"/>
    </row>
    <row r="579" spans="1:14" s="9" customFormat="1" ht="15" customHeight="1" x14ac:dyDescent="0.15">
      <c r="A579" s="211"/>
      <c r="B579" s="216"/>
      <c r="C579" s="210" t="s">
        <v>211</v>
      </c>
      <c r="D579" s="79">
        <v>232</v>
      </c>
      <c r="E579" s="79">
        <v>670</v>
      </c>
      <c r="F579" s="79">
        <v>518</v>
      </c>
      <c r="G579" s="93">
        <v>428</v>
      </c>
      <c r="H579" s="79">
        <v>117</v>
      </c>
      <c r="I579" s="157"/>
    </row>
    <row r="580" spans="1:14" s="3" customFormat="1" ht="15" customHeight="1" x14ac:dyDescent="0.15">
      <c r="A580" s="219"/>
      <c r="B580" s="217"/>
      <c r="C580" s="219"/>
      <c r="D580" s="80">
        <f>+D579/SUM($D579:$H579)*100</f>
        <v>11.806615776081426</v>
      </c>
      <c r="E580" s="80">
        <f>+E579/SUM($D579:$H579)*100</f>
        <v>34.096692111959285</v>
      </c>
      <c r="F580" s="80">
        <f>+F579/SUM($D579:$H579)*100</f>
        <v>26.361323155216287</v>
      </c>
      <c r="G580" s="115">
        <f>+G579/SUM($D579:$H579)*100</f>
        <v>21.78117048346056</v>
      </c>
      <c r="H580" s="136">
        <f>+H579/SUM($D579:$H579)*100</f>
        <v>5.9541984732824424</v>
      </c>
      <c r="I580" s="158"/>
    </row>
    <row r="581" spans="1:14" s="7" customFormat="1" ht="22.5" customHeight="1" x14ac:dyDescent="0.15">
      <c r="A581" s="21"/>
      <c r="B581" s="50"/>
      <c r="C581" s="64"/>
      <c r="D581" s="64"/>
      <c r="E581" s="64"/>
      <c r="F581" s="64"/>
      <c r="G581" s="64"/>
      <c r="H581" s="64"/>
      <c r="I581" s="64"/>
      <c r="J581" s="64"/>
      <c r="K581" s="64"/>
      <c r="L581" s="64"/>
      <c r="M581" s="178"/>
      <c r="N581" s="178"/>
    </row>
    <row r="582" spans="1:14" s="7" customFormat="1" ht="21" customHeight="1" x14ac:dyDescent="0.15">
      <c r="A582" s="19"/>
      <c r="B582" s="44"/>
      <c r="C582" s="13"/>
      <c r="D582" s="102"/>
      <c r="E582" s="102"/>
      <c r="F582" s="102"/>
      <c r="G582" s="102"/>
      <c r="H582" s="118"/>
      <c r="I582" s="118"/>
      <c r="J582" s="81"/>
      <c r="K582" s="81"/>
      <c r="L582" s="81"/>
      <c r="M582" s="178"/>
      <c r="N582" s="178"/>
    </row>
  </sheetData>
  <mergeCells count="572">
    <mergeCell ref="A149:A157"/>
    <mergeCell ref="B149:B157"/>
    <mergeCell ref="A475:A488"/>
    <mergeCell ref="B475:B488"/>
    <mergeCell ref="A527:A539"/>
    <mergeCell ref="B527:B539"/>
    <mergeCell ref="A543:A555"/>
    <mergeCell ref="B543:B555"/>
    <mergeCell ref="A568:A573"/>
    <mergeCell ref="B568:B573"/>
    <mergeCell ref="C568:C569"/>
    <mergeCell ref="C570:C571"/>
    <mergeCell ref="C572:C573"/>
    <mergeCell ref="A575:B576"/>
    <mergeCell ref="C575:C576"/>
    <mergeCell ref="H575:H576"/>
    <mergeCell ref="A577:A580"/>
    <mergeCell ref="B577:B580"/>
    <mergeCell ref="C577:C578"/>
    <mergeCell ref="C579:C580"/>
    <mergeCell ref="C550:C551"/>
    <mergeCell ref="C552:C553"/>
    <mergeCell ref="C554:C555"/>
    <mergeCell ref="A558:B559"/>
    <mergeCell ref="C558:C559"/>
    <mergeCell ref="I558:I559"/>
    <mergeCell ref="A560:A565"/>
    <mergeCell ref="B560:B565"/>
    <mergeCell ref="C560:C561"/>
    <mergeCell ref="C562:C563"/>
    <mergeCell ref="C564:C565"/>
    <mergeCell ref="C527:C528"/>
    <mergeCell ref="C529:C530"/>
    <mergeCell ref="C531:C532"/>
    <mergeCell ref="C534:C535"/>
    <mergeCell ref="C536:C537"/>
    <mergeCell ref="C538:C539"/>
    <mergeCell ref="C543:C544"/>
    <mergeCell ref="C545:C546"/>
    <mergeCell ref="C547:C548"/>
    <mergeCell ref="A517:B518"/>
    <mergeCell ref="C517:C518"/>
    <mergeCell ref="D517:D518"/>
    <mergeCell ref="E517:E518"/>
    <mergeCell ref="F517:F518"/>
    <mergeCell ref="G517:G518"/>
    <mergeCell ref="A519:A524"/>
    <mergeCell ref="B519:B524"/>
    <mergeCell ref="C519:C520"/>
    <mergeCell ref="C521:C522"/>
    <mergeCell ref="C523:C524"/>
    <mergeCell ref="A501:B502"/>
    <mergeCell ref="C501:C502"/>
    <mergeCell ref="I501:I502"/>
    <mergeCell ref="A503:A508"/>
    <mergeCell ref="B503:B508"/>
    <mergeCell ref="C503:C504"/>
    <mergeCell ref="C505:C506"/>
    <mergeCell ref="C507:C508"/>
    <mergeCell ref="A509:A514"/>
    <mergeCell ref="B509:B514"/>
    <mergeCell ref="C509:C510"/>
    <mergeCell ref="C511:C512"/>
    <mergeCell ref="D511:L512"/>
    <mergeCell ref="C513:C514"/>
    <mergeCell ref="C483:C484"/>
    <mergeCell ref="C485:C486"/>
    <mergeCell ref="D485:H486"/>
    <mergeCell ref="C487:C488"/>
    <mergeCell ref="A492:B493"/>
    <mergeCell ref="C492:C493"/>
    <mergeCell ref="I492:I493"/>
    <mergeCell ref="A494:A499"/>
    <mergeCell ref="B494:B499"/>
    <mergeCell ref="C494:C495"/>
    <mergeCell ref="C496:C497"/>
    <mergeCell ref="C498:C499"/>
    <mergeCell ref="J473:J474"/>
    <mergeCell ref="K473:K474"/>
    <mergeCell ref="L473:L474"/>
    <mergeCell ref="M473:M474"/>
    <mergeCell ref="C475:C476"/>
    <mergeCell ref="C477:C478"/>
    <mergeCell ref="D477:L478"/>
    <mergeCell ref="C479:C480"/>
    <mergeCell ref="C481:C482"/>
    <mergeCell ref="D481:D482"/>
    <mergeCell ref="E481:E482"/>
    <mergeCell ref="F481:F482"/>
    <mergeCell ref="G481:G482"/>
    <mergeCell ref="H481:H482"/>
    <mergeCell ref="I481:I482"/>
    <mergeCell ref="J481:J482"/>
    <mergeCell ref="K481:K482"/>
    <mergeCell ref="L481:L482"/>
    <mergeCell ref="I464:I465"/>
    <mergeCell ref="A466:A471"/>
    <mergeCell ref="B466:B471"/>
    <mergeCell ref="C466:C467"/>
    <mergeCell ref="C468:C469"/>
    <mergeCell ref="C470:C471"/>
    <mergeCell ref="A473:B474"/>
    <mergeCell ref="C473:C474"/>
    <mergeCell ref="D473:D474"/>
    <mergeCell ref="E473:E474"/>
    <mergeCell ref="F473:F474"/>
    <mergeCell ref="G473:G474"/>
    <mergeCell ref="H473:H474"/>
    <mergeCell ref="I473:I474"/>
    <mergeCell ref="A455:B456"/>
    <mergeCell ref="C455:C456"/>
    <mergeCell ref="H455:H456"/>
    <mergeCell ref="A457:A462"/>
    <mergeCell ref="B457:B462"/>
    <mergeCell ref="C457:C458"/>
    <mergeCell ref="C459:C460"/>
    <mergeCell ref="C461:C462"/>
    <mergeCell ref="A464:B465"/>
    <mergeCell ref="C464:C465"/>
    <mergeCell ref="A440:A443"/>
    <mergeCell ref="B440:B443"/>
    <mergeCell ref="C440:C441"/>
    <mergeCell ref="C442:C443"/>
    <mergeCell ref="A446:B447"/>
    <mergeCell ref="C446:C447"/>
    <mergeCell ref="I446:I447"/>
    <mergeCell ref="A448:A453"/>
    <mergeCell ref="B448:B453"/>
    <mergeCell ref="C448:C449"/>
    <mergeCell ref="C450:C451"/>
    <mergeCell ref="C452:C453"/>
    <mergeCell ref="A429:B430"/>
    <mergeCell ref="C429:C430"/>
    <mergeCell ref="I429:I430"/>
    <mergeCell ref="A431:A436"/>
    <mergeCell ref="B431:B436"/>
    <mergeCell ref="C431:C432"/>
    <mergeCell ref="C433:C434"/>
    <mergeCell ref="C435:C436"/>
    <mergeCell ref="A438:B439"/>
    <mergeCell ref="C438:C439"/>
    <mergeCell ref="I438:I439"/>
    <mergeCell ref="A413:A418"/>
    <mergeCell ref="B413:B418"/>
    <mergeCell ref="C413:C414"/>
    <mergeCell ref="C415:C416"/>
    <mergeCell ref="C417:C418"/>
    <mergeCell ref="A420:B421"/>
    <mergeCell ref="C420:C421"/>
    <mergeCell ref="I420:I421"/>
    <mergeCell ref="A422:A427"/>
    <mergeCell ref="B422:B427"/>
    <mergeCell ref="C422:C423"/>
    <mergeCell ref="C424:C425"/>
    <mergeCell ref="C426:C427"/>
    <mergeCell ref="F402:F403"/>
    <mergeCell ref="A404:A409"/>
    <mergeCell ref="B404:B409"/>
    <mergeCell ref="C404:C405"/>
    <mergeCell ref="C406:C407"/>
    <mergeCell ref="C408:C409"/>
    <mergeCell ref="A411:B412"/>
    <mergeCell ref="C411:C412"/>
    <mergeCell ref="D411:D412"/>
    <mergeCell ref="E411:E412"/>
    <mergeCell ref="F411:F412"/>
    <mergeCell ref="A395:A400"/>
    <mergeCell ref="B395:B400"/>
    <mergeCell ref="C395:C396"/>
    <mergeCell ref="C397:C398"/>
    <mergeCell ref="C399:C400"/>
    <mergeCell ref="A402:B403"/>
    <mergeCell ref="C402:C403"/>
    <mergeCell ref="D402:D403"/>
    <mergeCell ref="E402:E403"/>
    <mergeCell ref="A383:B384"/>
    <mergeCell ref="C383:C384"/>
    <mergeCell ref="J383:J384"/>
    <mergeCell ref="A385:A390"/>
    <mergeCell ref="B385:B390"/>
    <mergeCell ref="C385:C386"/>
    <mergeCell ref="C387:C388"/>
    <mergeCell ref="C389:C390"/>
    <mergeCell ref="A393:B394"/>
    <mergeCell ref="C393:C394"/>
    <mergeCell ref="D393:D394"/>
    <mergeCell ref="E393:E394"/>
    <mergeCell ref="F393:F394"/>
    <mergeCell ref="A367:A372"/>
    <mergeCell ref="B367:B372"/>
    <mergeCell ref="C367:C368"/>
    <mergeCell ref="C369:C370"/>
    <mergeCell ref="C371:C372"/>
    <mergeCell ref="A374:B375"/>
    <mergeCell ref="C374:C375"/>
    <mergeCell ref="I374:I375"/>
    <mergeCell ref="A376:A381"/>
    <mergeCell ref="B376:B381"/>
    <mergeCell ref="C376:C377"/>
    <mergeCell ref="C378:C379"/>
    <mergeCell ref="C380:C381"/>
    <mergeCell ref="A355:A360"/>
    <mergeCell ref="B355:B360"/>
    <mergeCell ref="C355:C356"/>
    <mergeCell ref="C357:C358"/>
    <mergeCell ref="C359:C360"/>
    <mergeCell ref="A361:A366"/>
    <mergeCell ref="B361:B366"/>
    <mergeCell ref="C361:C362"/>
    <mergeCell ref="C363:C364"/>
    <mergeCell ref="C365:C366"/>
    <mergeCell ref="A341:B342"/>
    <mergeCell ref="C341:C342"/>
    <mergeCell ref="I341:I342"/>
    <mergeCell ref="A343:A348"/>
    <mergeCell ref="B343:B348"/>
    <mergeCell ref="C343:C344"/>
    <mergeCell ref="C345:C346"/>
    <mergeCell ref="C347:C348"/>
    <mergeCell ref="A349:A354"/>
    <mergeCell ref="B349:B354"/>
    <mergeCell ref="C349:C350"/>
    <mergeCell ref="C351:C352"/>
    <mergeCell ref="C353:C354"/>
    <mergeCell ref="A324:A329"/>
    <mergeCell ref="B324:B329"/>
    <mergeCell ref="C324:C325"/>
    <mergeCell ref="C326:C327"/>
    <mergeCell ref="C328:C329"/>
    <mergeCell ref="A332:B333"/>
    <mergeCell ref="C332:C333"/>
    <mergeCell ref="I332:I333"/>
    <mergeCell ref="A334:A339"/>
    <mergeCell ref="B334:B339"/>
    <mergeCell ref="C334:C335"/>
    <mergeCell ref="C336:C337"/>
    <mergeCell ref="C338:C339"/>
    <mergeCell ref="A290:A295"/>
    <mergeCell ref="B290:B295"/>
    <mergeCell ref="C290:C291"/>
    <mergeCell ref="C292:C293"/>
    <mergeCell ref="C294:C295"/>
    <mergeCell ref="A298:B299"/>
    <mergeCell ref="C298:C299"/>
    <mergeCell ref="I298:I299"/>
    <mergeCell ref="A300:A305"/>
    <mergeCell ref="B300:B305"/>
    <mergeCell ref="C300:C301"/>
    <mergeCell ref="C302:C303"/>
    <mergeCell ref="C304:C305"/>
    <mergeCell ref="I278:I279"/>
    <mergeCell ref="A280:A285"/>
    <mergeCell ref="B280:B285"/>
    <mergeCell ref="C280:C281"/>
    <mergeCell ref="C282:C283"/>
    <mergeCell ref="C284:C285"/>
    <mergeCell ref="A288:B289"/>
    <mergeCell ref="C288:C289"/>
    <mergeCell ref="I288:I289"/>
    <mergeCell ref="A248:B249"/>
    <mergeCell ref="C248:C249"/>
    <mergeCell ref="D248:D249"/>
    <mergeCell ref="E248:E249"/>
    <mergeCell ref="F248:F249"/>
    <mergeCell ref="G248:G249"/>
    <mergeCell ref="A250:A255"/>
    <mergeCell ref="B250:B255"/>
    <mergeCell ref="C250:C251"/>
    <mergeCell ref="C252:C253"/>
    <mergeCell ref="C254:C255"/>
    <mergeCell ref="A238:B239"/>
    <mergeCell ref="C238:C239"/>
    <mergeCell ref="D238:D239"/>
    <mergeCell ref="E238:E239"/>
    <mergeCell ref="F238:F239"/>
    <mergeCell ref="G238:G239"/>
    <mergeCell ref="A240:A245"/>
    <mergeCell ref="B240:B245"/>
    <mergeCell ref="C240:C241"/>
    <mergeCell ref="C242:C243"/>
    <mergeCell ref="C244:C245"/>
    <mergeCell ref="A227:B228"/>
    <mergeCell ref="C227:C228"/>
    <mergeCell ref="I227:I228"/>
    <mergeCell ref="A229:A234"/>
    <mergeCell ref="B229:B234"/>
    <mergeCell ref="C229:C230"/>
    <mergeCell ref="C231:C232"/>
    <mergeCell ref="C233:C234"/>
    <mergeCell ref="A235:A236"/>
    <mergeCell ref="B235:B236"/>
    <mergeCell ref="C235:C236"/>
    <mergeCell ref="A213:A216"/>
    <mergeCell ref="B213:B216"/>
    <mergeCell ref="C213:C214"/>
    <mergeCell ref="C215:C216"/>
    <mergeCell ref="A220:A225"/>
    <mergeCell ref="B220:B225"/>
    <mergeCell ref="C220:C221"/>
    <mergeCell ref="C222:C223"/>
    <mergeCell ref="C224:C225"/>
    <mergeCell ref="A203:B204"/>
    <mergeCell ref="C203:C204"/>
    <mergeCell ref="D203:D204"/>
    <mergeCell ref="E203:E204"/>
    <mergeCell ref="F203:F204"/>
    <mergeCell ref="A205:A210"/>
    <mergeCell ref="B205:B210"/>
    <mergeCell ref="C205:C206"/>
    <mergeCell ref="C207:C208"/>
    <mergeCell ref="C209:C210"/>
    <mergeCell ref="A188:A191"/>
    <mergeCell ref="B188:B191"/>
    <mergeCell ref="C188:C189"/>
    <mergeCell ref="C190:C191"/>
    <mergeCell ref="A193:B194"/>
    <mergeCell ref="C193:C194"/>
    <mergeCell ref="I193:I194"/>
    <mergeCell ref="A195:A200"/>
    <mergeCell ref="B195:B200"/>
    <mergeCell ref="C195:C196"/>
    <mergeCell ref="C197:C198"/>
    <mergeCell ref="C199:C200"/>
    <mergeCell ref="K178:K179"/>
    <mergeCell ref="A180:A183"/>
    <mergeCell ref="B180:B183"/>
    <mergeCell ref="C180:C181"/>
    <mergeCell ref="C182:C183"/>
    <mergeCell ref="A184:A187"/>
    <mergeCell ref="B184:B187"/>
    <mergeCell ref="C184:C185"/>
    <mergeCell ref="C186:C187"/>
    <mergeCell ref="A178:B179"/>
    <mergeCell ref="C178:C179"/>
    <mergeCell ref="D178:D179"/>
    <mergeCell ref="E178:E179"/>
    <mergeCell ref="F178:F179"/>
    <mergeCell ref="G178:G179"/>
    <mergeCell ref="H178:H179"/>
    <mergeCell ref="I178:I179"/>
    <mergeCell ref="J178:J179"/>
    <mergeCell ref="C166:C167"/>
    <mergeCell ref="A169:B170"/>
    <mergeCell ref="C169:C170"/>
    <mergeCell ref="I169:I170"/>
    <mergeCell ref="A171:A176"/>
    <mergeCell ref="B171:B176"/>
    <mergeCell ref="C171:C172"/>
    <mergeCell ref="C173:C174"/>
    <mergeCell ref="C175:C176"/>
    <mergeCell ref="G136:G137"/>
    <mergeCell ref="H136:H137"/>
    <mergeCell ref="I136:I137"/>
    <mergeCell ref="A138:A139"/>
    <mergeCell ref="B138:B139"/>
    <mergeCell ref="C138:C139"/>
    <mergeCell ref="A142:A145"/>
    <mergeCell ref="B142:B145"/>
    <mergeCell ref="C142:C143"/>
    <mergeCell ref="C144:C145"/>
    <mergeCell ref="F129:F130"/>
    <mergeCell ref="A131:A134"/>
    <mergeCell ref="B131:B134"/>
    <mergeCell ref="C131:C132"/>
    <mergeCell ref="C133:C134"/>
    <mergeCell ref="A136:B137"/>
    <mergeCell ref="C136:C137"/>
    <mergeCell ref="D136:D137"/>
    <mergeCell ref="E136:E137"/>
    <mergeCell ref="F136:F137"/>
    <mergeCell ref="A122:A127"/>
    <mergeCell ref="B122:B127"/>
    <mergeCell ref="C122:C123"/>
    <mergeCell ref="C124:C125"/>
    <mergeCell ref="C126:C127"/>
    <mergeCell ref="A129:B130"/>
    <mergeCell ref="C129:C130"/>
    <mergeCell ref="D129:D130"/>
    <mergeCell ref="E129:E130"/>
    <mergeCell ref="J109:J110"/>
    <mergeCell ref="A111:A116"/>
    <mergeCell ref="B111:B116"/>
    <mergeCell ref="C111:C112"/>
    <mergeCell ref="C113:C114"/>
    <mergeCell ref="C115:C116"/>
    <mergeCell ref="A120:B121"/>
    <mergeCell ref="C120:C121"/>
    <mergeCell ref="D120:D121"/>
    <mergeCell ref="E120:E121"/>
    <mergeCell ref="F120:F121"/>
    <mergeCell ref="A100:A105"/>
    <mergeCell ref="B100:B105"/>
    <mergeCell ref="C100:C101"/>
    <mergeCell ref="C102:C103"/>
    <mergeCell ref="C104:C105"/>
    <mergeCell ref="A108:B110"/>
    <mergeCell ref="C108:C110"/>
    <mergeCell ref="H108:H110"/>
    <mergeCell ref="I108:I110"/>
    <mergeCell ref="D109:D110"/>
    <mergeCell ref="E109:E110"/>
    <mergeCell ref="F109:F110"/>
    <mergeCell ref="G109:G110"/>
    <mergeCell ref="A84:A89"/>
    <mergeCell ref="B84:B89"/>
    <mergeCell ref="C84:C85"/>
    <mergeCell ref="C86:C87"/>
    <mergeCell ref="C88:C89"/>
    <mergeCell ref="A92:B93"/>
    <mergeCell ref="C92:C93"/>
    <mergeCell ref="I92:I93"/>
    <mergeCell ref="A94:A99"/>
    <mergeCell ref="B94:B99"/>
    <mergeCell ref="C94:C95"/>
    <mergeCell ref="C96:C97"/>
    <mergeCell ref="C98:C99"/>
    <mergeCell ref="A65:B66"/>
    <mergeCell ref="C65:C66"/>
    <mergeCell ref="I65:I66"/>
    <mergeCell ref="A67:A72"/>
    <mergeCell ref="B67:B72"/>
    <mergeCell ref="C67:C68"/>
    <mergeCell ref="C69:C70"/>
    <mergeCell ref="C71:C72"/>
    <mergeCell ref="A75:A80"/>
    <mergeCell ref="B75:B80"/>
    <mergeCell ref="C75:C76"/>
    <mergeCell ref="C77:C78"/>
    <mergeCell ref="C79:C80"/>
    <mergeCell ref="A55:B56"/>
    <mergeCell ref="C55:C56"/>
    <mergeCell ref="D55:D56"/>
    <mergeCell ref="E55:E56"/>
    <mergeCell ref="F55:F56"/>
    <mergeCell ref="A57:A62"/>
    <mergeCell ref="B57:B62"/>
    <mergeCell ref="C57:C58"/>
    <mergeCell ref="C59:C60"/>
    <mergeCell ref="C61:C62"/>
    <mergeCell ref="A39:A44"/>
    <mergeCell ref="B39:B44"/>
    <mergeCell ref="C39:C40"/>
    <mergeCell ref="C41:C42"/>
    <mergeCell ref="C43:C44"/>
    <mergeCell ref="A46:B47"/>
    <mergeCell ref="C46:C47"/>
    <mergeCell ref="I46:I47"/>
    <mergeCell ref="A48:A53"/>
    <mergeCell ref="B48:B53"/>
    <mergeCell ref="C48:C49"/>
    <mergeCell ref="C50:C51"/>
    <mergeCell ref="C52:C53"/>
    <mergeCell ref="A542:B542"/>
    <mergeCell ref="B556:L556"/>
    <mergeCell ref="A567:B567"/>
    <mergeCell ref="A2:B3"/>
    <mergeCell ref="C2:C3"/>
    <mergeCell ref="I2:I3"/>
    <mergeCell ref="A4:A9"/>
    <mergeCell ref="B4:B9"/>
    <mergeCell ref="C4:C5"/>
    <mergeCell ref="C6:C7"/>
    <mergeCell ref="C8:C9"/>
    <mergeCell ref="A11:B12"/>
    <mergeCell ref="C11:C12"/>
    <mergeCell ref="H11:H12"/>
    <mergeCell ref="A13:A16"/>
    <mergeCell ref="B13:B16"/>
    <mergeCell ref="C13:C14"/>
    <mergeCell ref="C15:C16"/>
    <mergeCell ref="A18:B19"/>
    <mergeCell ref="C18:C19"/>
    <mergeCell ref="H18:H19"/>
    <mergeCell ref="A20:A25"/>
    <mergeCell ref="B20:B25"/>
    <mergeCell ref="C20:C21"/>
    <mergeCell ref="A307:L307"/>
    <mergeCell ref="A317:L317"/>
    <mergeCell ref="A331:L331"/>
    <mergeCell ref="A392:L392"/>
    <mergeCell ref="A445:L445"/>
    <mergeCell ref="B489:L489"/>
    <mergeCell ref="A516:L516"/>
    <mergeCell ref="A526:B526"/>
    <mergeCell ref="B540:L540"/>
    <mergeCell ref="A308:B309"/>
    <mergeCell ref="C308:C309"/>
    <mergeCell ref="I308:I309"/>
    <mergeCell ref="A310:A315"/>
    <mergeCell ref="B310:B315"/>
    <mergeCell ref="C310:C311"/>
    <mergeCell ref="C312:C313"/>
    <mergeCell ref="C314:C315"/>
    <mergeCell ref="A318:B319"/>
    <mergeCell ref="C318:C319"/>
    <mergeCell ref="I318:I319"/>
    <mergeCell ref="A320:A323"/>
    <mergeCell ref="B320:B323"/>
    <mergeCell ref="C320:C321"/>
    <mergeCell ref="C322:C323"/>
    <mergeCell ref="G252:L252"/>
    <mergeCell ref="G254:L254"/>
    <mergeCell ref="B256:J256"/>
    <mergeCell ref="A258:B258"/>
    <mergeCell ref="B265:L265"/>
    <mergeCell ref="A267:L267"/>
    <mergeCell ref="A277:L277"/>
    <mergeCell ref="A287:L287"/>
    <mergeCell ref="A297:B297"/>
    <mergeCell ref="A259:A264"/>
    <mergeCell ref="B259:B264"/>
    <mergeCell ref="C259:C260"/>
    <mergeCell ref="C261:C262"/>
    <mergeCell ref="C263:C264"/>
    <mergeCell ref="A268:B269"/>
    <mergeCell ref="C268:C269"/>
    <mergeCell ref="I268:I269"/>
    <mergeCell ref="A270:A275"/>
    <mergeCell ref="B270:B275"/>
    <mergeCell ref="C270:C271"/>
    <mergeCell ref="C272:C273"/>
    <mergeCell ref="C274:C275"/>
    <mergeCell ref="A278:B279"/>
    <mergeCell ref="C278:C279"/>
    <mergeCell ref="B146:L146"/>
    <mergeCell ref="A148:B148"/>
    <mergeCell ref="B158:L158"/>
    <mergeCell ref="A202:L202"/>
    <mergeCell ref="A212:B212"/>
    <mergeCell ref="B217:L217"/>
    <mergeCell ref="A219:B219"/>
    <mergeCell ref="B246:J246"/>
    <mergeCell ref="G250:L250"/>
    <mergeCell ref="C149:C150"/>
    <mergeCell ref="C151:C152"/>
    <mergeCell ref="C154:C155"/>
    <mergeCell ref="C156:C157"/>
    <mergeCell ref="A160:B161"/>
    <mergeCell ref="C160:C161"/>
    <mergeCell ref="D160:D161"/>
    <mergeCell ref="E160:E161"/>
    <mergeCell ref="F160:F161"/>
    <mergeCell ref="G160:G161"/>
    <mergeCell ref="H160:H161"/>
    <mergeCell ref="A162:A167"/>
    <mergeCell ref="B162:B167"/>
    <mergeCell ref="C162:C163"/>
    <mergeCell ref="C164:C165"/>
    <mergeCell ref="A1:L1"/>
    <mergeCell ref="A36:L36"/>
    <mergeCell ref="A64:L64"/>
    <mergeCell ref="A74:B74"/>
    <mergeCell ref="B81:L81"/>
    <mergeCell ref="A83:B83"/>
    <mergeCell ref="B90:L90"/>
    <mergeCell ref="A107:L107"/>
    <mergeCell ref="A141:B141"/>
    <mergeCell ref="C22:C23"/>
    <mergeCell ref="C24:C25"/>
    <mergeCell ref="A27:B28"/>
    <mergeCell ref="C27:C28"/>
    <mergeCell ref="I27:I28"/>
    <mergeCell ref="A29:A34"/>
    <mergeCell ref="B29:B34"/>
    <mergeCell ref="C29:C30"/>
    <mergeCell ref="C31:C32"/>
    <mergeCell ref="C33:C34"/>
    <mergeCell ref="A37:B38"/>
    <mergeCell ref="C37:C38"/>
    <mergeCell ref="D37:D38"/>
    <mergeCell ref="E37:E38"/>
    <mergeCell ref="F37:F38"/>
  </mergeCells>
  <phoneticPr fontId="2"/>
  <pageMargins left="0.70866141732283472" right="0.70866141732283472" top="0.74803149606299213" bottom="0.74803149606299213" header="0.31496062992125984" footer="0.31496062992125984"/>
  <pageSetup paperSize="9" scale="86" fitToHeight="0" orientation="portrait" r:id="rId1"/>
  <headerFooter differentOddEven="1">
    <oddHeader>&amp;R２．経年比較集計表</oddHeader>
    <oddFooter>&amp;C&amp;"HG丸ｺﾞｼｯｸM-PRO,regular"&amp;12&amp;P+86</oddFooter>
    <evenHeader>&amp;L２．経年比較集計表</evenHeader>
    <evenFooter>&amp;C&amp;"HG丸ｺﾞｼｯｸM-PRO,regular"&amp;12&amp;P+86</evenFooter>
  </headerFooter>
  <rowBreaks count="12" manualBreakCount="12">
    <brk id="45" max="12" man="1"/>
    <brk id="91" max="12" man="1"/>
    <brk id="140" max="12" man="1"/>
    <brk id="177" max="12" man="1"/>
    <brk id="226" max="12" man="1"/>
    <brk id="276" max="12" man="1"/>
    <brk id="316" max="12" man="1"/>
    <brk id="373" max="12" man="1"/>
    <brk id="428" max="12" man="1"/>
    <brk id="472" max="12" man="1"/>
    <brk id="515" max="12" man="1"/>
    <brk id="557"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R6集計（経年比較）</vt:lpstr>
      <vt:lpstr>'R6集計（経年比較）'!Print_Area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2024-06-06T03:55:50Z</cp:lastPrinted>
  <dcterms:created xsi:type="dcterms:W3CDTF">2014-10-17T08:37:47Z</dcterms:created>
  <dcterms:modified xsi:type="dcterms:W3CDTF">2025-01-24T01:20:48Z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2024-10-24T02:37:06Z</vt:filetime>
  </property>
</Properties>
</file>